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ilazzo\Desktop\FARMACI\ACCORDO QUADRO_Enoxaparina\Decreti\"/>
    </mc:Choice>
  </mc:AlternateContent>
  <bookViews>
    <workbookView xWindow="0" yWindow="0" windowWidth="23040" windowHeight="9180"/>
  </bookViews>
  <sheets>
    <sheet name="Prospetto Fabbisogni" sheetId="2" r:id="rId1"/>
    <sheet name="TABELLA RIEPILOGATIVA" sheetId="3" r:id="rId2"/>
  </sheets>
  <definedNames>
    <definedName name="_xlnm._FilterDatabase" localSheetId="1" hidden="1">'TABELLA RIEPILOGATIVA'!$A$2:$Q$17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3" l="1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BW7" i="2" l="1"/>
  <c r="BW6" i="2"/>
  <c r="BX6" i="2" s="1"/>
  <c r="BW5" i="2"/>
  <c r="BX5" i="2" s="1"/>
  <c r="BW4" i="2"/>
  <c r="BX4" i="2" s="1"/>
  <c r="BW3" i="2"/>
  <c r="BT7" i="2"/>
  <c r="BU7" i="2" s="1"/>
  <c r="BT6" i="2"/>
  <c r="BU6" i="2" s="1"/>
  <c r="BT5" i="2"/>
  <c r="BU5" i="2" s="1"/>
  <c r="BT4" i="2"/>
  <c r="BT3" i="2"/>
  <c r="BU3" i="2" s="1"/>
  <c r="BQ7" i="2"/>
  <c r="BR7" i="2" s="1"/>
  <c r="BQ6" i="2"/>
  <c r="BR6" i="2" s="1"/>
  <c r="BQ5" i="2"/>
  <c r="BQ4" i="2"/>
  <c r="BR4" i="2" s="1"/>
  <c r="BQ3" i="2"/>
  <c r="BR3" i="2" s="1"/>
  <c r="BN7" i="2"/>
  <c r="BO7" i="2" s="1"/>
  <c r="BN6" i="2"/>
  <c r="BN5" i="2"/>
  <c r="BN4" i="2"/>
  <c r="BO4" i="2" s="1"/>
  <c r="BN3" i="2"/>
  <c r="BO3" i="2" s="1"/>
  <c r="BK7" i="2"/>
  <c r="BK6" i="2"/>
  <c r="BL6" i="2" s="1"/>
  <c r="BK5" i="2"/>
  <c r="BL5" i="2" s="1"/>
  <c r="BK4" i="2"/>
  <c r="BL4" i="2" s="1"/>
  <c r="BK3" i="2"/>
  <c r="BH7" i="2"/>
  <c r="BI7" i="2" s="1"/>
  <c r="BH6" i="2"/>
  <c r="BI6" i="2" s="1"/>
  <c r="BH5" i="2"/>
  <c r="BI5" i="2" s="1"/>
  <c r="BH4" i="2"/>
  <c r="BI4" i="2" s="1"/>
  <c r="BH3" i="2"/>
  <c r="BI3" i="2" s="1"/>
  <c r="BE7" i="2"/>
  <c r="BF7" i="2" s="1"/>
  <c r="BE6" i="2"/>
  <c r="BF6" i="2" s="1"/>
  <c r="BE5" i="2"/>
  <c r="BE4" i="2"/>
  <c r="BF4" i="2" s="1"/>
  <c r="BE3" i="2"/>
  <c r="BF3" i="2" s="1"/>
  <c r="BB7" i="2"/>
  <c r="BC7" i="2" s="1"/>
  <c r="BB6" i="2"/>
  <c r="BB5" i="2"/>
  <c r="BB4" i="2"/>
  <c r="BC4" i="2" s="1"/>
  <c r="BB3" i="2"/>
  <c r="BC3" i="2" s="1"/>
  <c r="AY7" i="2"/>
  <c r="AY6" i="2"/>
  <c r="AZ6" i="2" s="1"/>
  <c r="AY5" i="2"/>
  <c r="AZ5" i="2" s="1"/>
  <c r="AY4" i="2"/>
  <c r="AZ4" i="2" s="1"/>
  <c r="AY3" i="2"/>
  <c r="AV7" i="2"/>
  <c r="AW7" i="2" s="1"/>
  <c r="AV6" i="2"/>
  <c r="AW6" i="2" s="1"/>
  <c r="AV5" i="2"/>
  <c r="AW5" i="2" s="1"/>
  <c r="AV4" i="2"/>
  <c r="AV3" i="2"/>
  <c r="AW3" i="2" s="1"/>
  <c r="AS7" i="2"/>
  <c r="AT7" i="2" s="1"/>
  <c r="AS6" i="2"/>
  <c r="AT6" i="2" s="1"/>
  <c r="AS5" i="2"/>
  <c r="AS4" i="2"/>
  <c r="AT4" i="2" s="1"/>
  <c r="AS3" i="2"/>
  <c r="AT3" i="2" s="1"/>
  <c r="AP7" i="2"/>
  <c r="AQ7" i="2" s="1"/>
  <c r="AP6" i="2"/>
  <c r="AP5" i="2"/>
  <c r="AP4" i="2"/>
  <c r="AP3" i="2"/>
  <c r="AQ3" i="2" s="1"/>
  <c r="AM7" i="2"/>
  <c r="AM6" i="2"/>
  <c r="AN6" i="2" s="1"/>
  <c r="AM5" i="2"/>
  <c r="AN5" i="2" s="1"/>
  <c r="AM4" i="2"/>
  <c r="AN4" i="2" s="1"/>
  <c r="AM3" i="2"/>
  <c r="AJ7" i="2"/>
  <c r="AK7" i="2" s="1"/>
  <c r="AJ6" i="2"/>
  <c r="AK6" i="2" s="1"/>
  <c r="AJ5" i="2"/>
  <c r="AK5" i="2" s="1"/>
  <c r="AJ4" i="2"/>
  <c r="AJ3" i="2"/>
  <c r="AK3" i="2" s="1"/>
  <c r="AG7" i="2"/>
  <c r="AH7" i="2" s="1"/>
  <c r="AG6" i="2"/>
  <c r="AH6" i="2" s="1"/>
  <c r="AG5" i="2"/>
  <c r="AG4" i="2"/>
  <c r="AG3" i="2"/>
  <c r="AH3" i="2" s="1"/>
  <c r="AD7" i="2"/>
  <c r="AE7" i="2" s="1"/>
  <c r="AD6" i="2"/>
  <c r="AD5" i="2"/>
  <c r="AE5" i="2" s="1"/>
  <c r="AD4" i="2"/>
  <c r="AE4" i="2" s="1"/>
  <c r="AD3" i="2"/>
  <c r="AE3" i="2" s="1"/>
  <c r="AA7" i="2"/>
  <c r="AA6" i="2"/>
  <c r="AB6" i="2" s="1"/>
  <c r="AA5" i="2"/>
  <c r="AB5" i="2" s="1"/>
  <c r="AA4" i="2"/>
  <c r="AB4" i="2" s="1"/>
  <c r="AA3" i="2"/>
  <c r="X7" i="2"/>
  <c r="Y7" i="2" s="1"/>
  <c r="X6" i="2"/>
  <c r="Y6" i="2" s="1"/>
  <c r="X5" i="2"/>
  <c r="Y5" i="2" s="1"/>
  <c r="X4" i="2"/>
  <c r="X3" i="2"/>
  <c r="Y3" i="2" s="1"/>
  <c r="U7" i="2"/>
  <c r="V7" i="2" s="1"/>
  <c r="U6" i="2"/>
  <c r="V6" i="2" s="1"/>
  <c r="U5" i="2"/>
  <c r="U4" i="2"/>
  <c r="V4" i="2" s="1"/>
  <c r="U3" i="2"/>
  <c r="V3" i="2" s="1"/>
  <c r="R4" i="2"/>
  <c r="S4" i="2" s="1"/>
  <c r="R7" i="2"/>
  <c r="R6" i="2"/>
  <c r="S6" i="2" s="1"/>
  <c r="R5" i="2"/>
  <c r="S5" i="2" s="1"/>
  <c r="R3" i="2"/>
  <c r="S3" i="2" s="1"/>
  <c r="O7" i="2"/>
  <c r="O6" i="2"/>
  <c r="P6" i="2" s="1"/>
  <c r="O5" i="2"/>
  <c r="P5" i="2" s="1"/>
  <c r="O4" i="2"/>
  <c r="P4" i="2" s="1"/>
  <c r="O3" i="2"/>
  <c r="BX7" i="2"/>
  <c r="BL7" i="2"/>
  <c r="AZ7" i="2"/>
  <c r="AN7" i="2"/>
  <c r="AB7" i="2"/>
  <c r="S7" i="2"/>
  <c r="P7" i="2"/>
  <c r="BO6" i="2"/>
  <c r="BC6" i="2"/>
  <c r="AQ6" i="2"/>
  <c r="AE6" i="2"/>
  <c r="BR5" i="2"/>
  <c r="BO5" i="2"/>
  <c r="BF5" i="2"/>
  <c r="BC5" i="2"/>
  <c r="AT5" i="2"/>
  <c r="AQ5" i="2"/>
  <c r="AH5" i="2"/>
  <c r="V5" i="2"/>
  <c r="BU4" i="2"/>
  <c r="AW4" i="2"/>
  <c r="AQ4" i="2"/>
  <c r="AK4" i="2"/>
  <c r="AH4" i="2"/>
  <c r="Y4" i="2"/>
  <c r="BX3" i="2"/>
  <c r="BL3" i="2"/>
  <c r="AZ3" i="2"/>
  <c r="AN3" i="2"/>
  <c r="AB3" i="2"/>
  <c r="P3" i="2"/>
</calcChain>
</file>

<file path=xl/sharedStrings.xml><?xml version="1.0" encoding="utf-8"?>
<sst xmlns="http://schemas.openxmlformats.org/spreadsheetml/2006/main" count="334" uniqueCount="92">
  <si>
    <t>ASP CALTANISSETTA</t>
  </si>
  <si>
    <t>ASP MESSINA</t>
  </si>
  <si>
    <t>ASP CATANIA</t>
  </si>
  <si>
    <t>ASP PALERMO</t>
  </si>
  <si>
    <t>ASP SIRACUSA</t>
  </si>
  <si>
    <t>ASP AGRIGENTO</t>
  </si>
  <si>
    <t>CANNIZZARO CATANIA</t>
  </si>
  <si>
    <t xml:space="preserve"> ARNAS GARIBALDI CATANIA</t>
  </si>
  <si>
    <t>ARNAS PALERMO</t>
  </si>
  <si>
    <t>VILLA SOFIA PALERMO</t>
  </si>
  <si>
    <t>GIACCONE PALERMO</t>
  </si>
  <si>
    <t>GAETANO MARTINO MESSINA</t>
  </si>
  <si>
    <t>LOTTI</t>
  </si>
  <si>
    <t>PRINCIPIO ATTIVO</t>
  </si>
  <si>
    <t>Forma farmaceutica</t>
  </si>
  <si>
    <t>Dosaggio</t>
  </si>
  <si>
    <t>Via di somministazione</t>
  </si>
  <si>
    <t>Unità di misura</t>
  </si>
  <si>
    <t>Codice ATC</t>
  </si>
  <si>
    <t>Nome commerciale</t>
  </si>
  <si>
    <t>Codice AIC</t>
  </si>
  <si>
    <t>Unità per confezione</t>
  </si>
  <si>
    <t>NOTE</t>
  </si>
  <si>
    <t>Prezzo unitario di offerta IVA esclusa</t>
  </si>
  <si>
    <t>fabbisogno anno</t>
  </si>
  <si>
    <t xml:space="preserve">fabbisogno per tutta la durata contrattuale </t>
  </si>
  <si>
    <t>IMPORTO CONTRATTUALE</t>
  </si>
  <si>
    <t>fabbisogno per tutta la durata contrattuale</t>
  </si>
  <si>
    <t>C</t>
  </si>
  <si>
    <t>A</t>
  </si>
  <si>
    <t>SUB-LOTTO</t>
  </si>
  <si>
    <t>B</t>
  </si>
  <si>
    <t>D</t>
  </si>
  <si>
    <t>CIG</t>
  </si>
  <si>
    <t>ISMETT PALERMO</t>
  </si>
  <si>
    <t>E</t>
  </si>
  <si>
    <t>ENOXAPARINA</t>
  </si>
  <si>
    <t>SOLUZIONE</t>
  </si>
  <si>
    <t>2000 UI/0,2 ML</t>
  </si>
  <si>
    <t>4000 UI/0,4 ML</t>
  </si>
  <si>
    <t>6000 UI/0,6 ML</t>
  </si>
  <si>
    <t>8000 UI/0,8 ML</t>
  </si>
  <si>
    <t>10000 UI/1 ML</t>
  </si>
  <si>
    <t>SOTTOCUTANEA</t>
  </si>
  <si>
    <t>B01AB05</t>
  </si>
  <si>
    <t xml:space="preserve">TUTTI I CONFEZIONAMENTI </t>
  </si>
  <si>
    <t>ASP ENNA</t>
  </si>
  <si>
    <t xml:space="preserve"> ASP RAGUSA</t>
  </si>
  <si>
    <t>ASP TRAPANI</t>
  </si>
  <si>
    <t>VITTORIO EMANUELE CATANIA</t>
  </si>
  <si>
    <t xml:space="preserve">IRCS TROINA </t>
  </si>
  <si>
    <t xml:space="preserve">IRCS MESSINA </t>
  </si>
  <si>
    <t xml:space="preserve">GIGLIO CEFALU </t>
  </si>
  <si>
    <t xml:space="preserve">PAPARDO MESSINA </t>
  </si>
  <si>
    <t xml:space="preserve">QUANTITA' TOTALI IN UI </t>
  </si>
  <si>
    <t>A03B4EE5B2</t>
  </si>
  <si>
    <t xml:space="preserve">SIRINGA PRERIEMPITA </t>
  </si>
  <si>
    <t>Classe di rimborsabilità</t>
  </si>
  <si>
    <t>QUANTITA' TOTALI 
(UI)</t>
  </si>
  <si>
    <t xml:space="preserve">DITTA  </t>
  </si>
  <si>
    <t xml:space="preserve">GRADUATORIA  </t>
  </si>
  <si>
    <t xml:space="preserve">Totale Importo per sub lotto </t>
  </si>
  <si>
    <t>INHIXA</t>
  </si>
  <si>
    <t>TECHDOW</t>
  </si>
  <si>
    <t xml:space="preserve">VINCITORE </t>
  </si>
  <si>
    <t xml:space="preserve">CLEXANE </t>
  </si>
  <si>
    <t>SANOFI</t>
  </si>
  <si>
    <t>ENOXAPARINA ROVI</t>
  </si>
  <si>
    <t>ROVI BIOTECH</t>
  </si>
  <si>
    <t xml:space="preserve">AGGIUDICATARIA </t>
  </si>
  <si>
    <t xml:space="preserve"> 2 SIRINGHE / 10 SIRINGHE</t>
  </si>
  <si>
    <t xml:space="preserve">PREZZO UNITARIO OFFERTO </t>
  </si>
  <si>
    <t>TABELLA RIEPILOGATIVA</t>
  </si>
  <si>
    <t>045104332
045104027</t>
  </si>
  <si>
    <t xml:space="preserve"> 6 SIRINGHE 
 10 SIRINGHE</t>
  </si>
  <si>
    <t xml:space="preserve"> 2 SIRINGHE 
10 SIRINGHE</t>
  </si>
  <si>
    <t>045104092
045104104</t>
  </si>
  <si>
    <t>045104357
045104041</t>
  </si>
  <si>
    <t>045104054
045104066</t>
  </si>
  <si>
    <t>045104078
045104080</t>
  </si>
  <si>
    <t>026966034</t>
  </si>
  <si>
    <t>026966046</t>
  </si>
  <si>
    <t>029111085</t>
  </si>
  <si>
    <t>029111097
029111059</t>
  </si>
  <si>
    <t>029111109</t>
  </si>
  <si>
    <t>044039028</t>
  </si>
  <si>
    <t>044039079</t>
  </si>
  <si>
    <t>044039143</t>
  </si>
  <si>
    <t>044039206</t>
  </si>
  <si>
    <t>044039269</t>
  </si>
  <si>
    <t>PLUS 30%</t>
  </si>
  <si>
    <t>ALL. N. 3 PROSPETTO FABBISOGNI_PROCEDURA DI GARA PER LA REALIZZAZIONE DI UN ACCORDO QUADRO PER LA FORNITURA IN SOMMINISTRAZIONE DEL FARMACO BIOLOGICO ENOXAPARINA PER LE AZIENDE SANITARIE DEL SISTEMA SANITARIO REGIONALE (24 MESI)_NUMERO DI GARA ANAC 9487113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</si>
</sst>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€&quot;\ * #,##0.00_-;\-&quot;€&quot;\ * #,##0.00_-;_-&quot;€&quot;\ * &quot;-&quot;??_-;_-@_-"/>
    <numFmt numFmtId="164" formatCode="[$-410]General"/>
    <numFmt numFmtId="165" formatCode="#,##0.00\ _€"/>
    <numFmt numFmtId="166" formatCode="#,##0.00000\ &quot;€&quot;"/>
    <numFmt numFmtId="167" formatCode="#,##0.00\ &quot;€&quot;"/>
    <numFmt numFmtId="168" formatCode="[$-F400]h:mm:ss\ AM/PM"/>
    <numFmt numFmtId="169" formatCode="#,##0.00000&quot; €&quot;"/>
    <numFmt numFmtId="170" formatCode="_-&quot;€ &quot;* #,##0.00_-;&quot;-€ &quot;* #,##0.00_-;_-&quot;€ &quot;* \-??_-;_-@_-"/>
    <numFmt numFmtId="175" formatCode="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0"/>
      <name val="Arial"/>
      <family val="2"/>
      <charset val="1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rgb="FF993300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5" fillId="0" borderId="0"/>
    <xf numFmtId="0" fontId="7" fillId="0" borderId="0" applyNumberFormat="0" applyFont="0" applyFill="0" applyBorder="0" applyAlignment="0" applyProtection="0"/>
    <xf numFmtId="0" fontId="8" fillId="0" borderId="0"/>
    <xf numFmtId="170" fontId="8" fillId="0" borderId="0" applyBorder="0" applyProtection="0"/>
  </cellStyleXfs>
  <cellXfs count="66">
    <xf numFmtId="0" fontId="0" fillId="0" borderId="0" xfId="0"/>
    <xf numFmtId="165" fontId="0" fillId="0" borderId="0" xfId="0" applyNumberFormat="1"/>
    <xf numFmtId="166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1" fontId="3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0" borderId="1" xfId="2" applyNumberFormat="1" applyFont="1" applyBorder="1" applyAlignment="1" applyProtection="1">
      <alignment horizontal="center" vertical="center" wrapText="1"/>
      <protection locked="0"/>
    </xf>
    <xf numFmtId="1" fontId="0" fillId="0" borderId="0" xfId="0" applyNumberFormat="1"/>
    <xf numFmtId="1" fontId="4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0" borderId="1" xfId="2" applyNumberFormat="1" applyFont="1" applyBorder="1" applyAlignment="1" applyProtection="1">
      <alignment horizontal="center" vertical="center" wrapText="1"/>
      <protection locked="0"/>
    </xf>
    <xf numFmtId="166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166" fontId="4" fillId="5" borderId="1" xfId="2" applyNumberFormat="1" applyFont="1" applyFill="1" applyBorder="1" applyAlignment="1" applyProtection="1">
      <alignment horizontal="center" vertical="center" wrapText="1"/>
      <protection locked="0"/>
    </xf>
    <xf numFmtId="166" fontId="3" fillId="6" borderId="1" xfId="2" applyNumberFormat="1" applyFont="1" applyFill="1" applyBorder="1" applyAlignment="1" applyProtection="1">
      <alignment horizontal="center" vertical="center" wrapText="1"/>
      <protection locked="0"/>
    </xf>
    <xf numFmtId="167" fontId="0" fillId="0" borderId="0" xfId="0" applyNumberFormat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8" borderId="1" xfId="0" applyNumberFormat="1" applyFont="1" applyFill="1" applyBorder="1" applyAlignment="1" applyProtection="1">
      <alignment horizontal="center" vertical="center"/>
      <protection locked="0"/>
    </xf>
    <xf numFmtId="168" fontId="0" fillId="0" borderId="0" xfId="0" applyNumberFormat="1" applyAlignment="1"/>
    <xf numFmtId="169" fontId="10" fillId="11" borderId="1" xfId="4" applyNumberFormat="1" applyFont="1" applyFill="1" applyBorder="1" applyAlignment="1" applyProtection="1">
      <alignment horizontal="center" vertical="center"/>
      <protection locked="0"/>
    </xf>
    <xf numFmtId="165" fontId="8" fillId="0" borderId="0" xfId="4" applyNumberFormat="1" applyAlignment="1" applyProtection="1"/>
    <xf numFmtId="0" fontId="11" fillId="12" borderId="1" xfId="4" applyFont="1" applyFill="1" applyBorder="1" applyAlignment="1">
      <alignment horizontal="center" vertical="center" wrapText="1"/>
    </xf>
    <xf numFmtId="169" fontId="12" fillId="11" borderId="1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4" applyFont="1" applyFill="1" applyBorder="1" applyAlignment="1" applyProtection="1">
      <alignment horizontal="center" vertical="center" wrapText="1"/>
      <protection locked="0"/>
    </xf>
    <xf numFmtId="165" fontId="14" fillId="0" borderId="1" xfId="4" applyNumberFormat="1" applyFont="1" applyFill="1" applyBorder="1" applyAlignment="1" applyProtection="1">
      <alignment horizontal="center" vertical="center" wrapText="1"/>
      <protection locked="0"/>
    </xf>
    <xf numFmtId="165" fontId="13" fillId="0" borderId="1" xfId="4" applyNumberFormat="1" applyFont="1" applyFill="1" applyBorder="1" applyAlignment="1" applyProtection="1">
      <alignment horizontal="center" vertical="center" wrapText="1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" fontId="13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" applyFont="1" applyFill="1" applyBorder="1" applyAlignment="1" applyProtection="1">
      <alignment horizontal="center" vertical="center" wrapText="1"/>
      <protection locked="0"/>
    </xf>
    <xf numFmtId="169" fontId="5" fillId="0" borderId="1" xfId="5" applyNumberFormat="1" applyFont="1" applyFill="1" applyBorder="1" applyAlignment="1" applyProtection="1">
      <alignment horizontal="center" vertical="center" wrapText="1"/>
      <protection locked="0"/>
    </xf>
    <xf numFmtId="169" fontId="13" fillId="0" borderId="1" xfId="5" applyNumberFormat="1" applyFont="1" applyFill="1" applyBorder="1" applyAlignment="1" applyProtection="1">
      <alignment horizontal="center" vertical="center" wrapText="1"/>
      <protection locked="0"/>
    </xf>
    <xf numFmtId="169" fontId="10" fillId="11" borderId="1" xfId="5" applyNumberFormat="1" applyFont="1" applyFill="1" applyBorder="1" applyAlignment="1" applyProtection="1">
      <alignment horizontal="center" vertical="center" wrapText="1"/>
      <protection locked="0"/>
    </xf>
    <xf numFmtId="169" fontId="10" fillId="11" borderId="1" xfId="5" applyNumberFormat="1" applyFont="1" applyFill="1" applyBorder="1" applyAlignment="1" applyProtection="1">
      <alignment horizontal="center" vertical="center"/>
      <protection locked="0"/>
    </xf>
    <xf numFmtId="0" fontId="8" fillId="0" borderId="0" xfId="4"/>
    <xf numFmtId="169" fontId="8" fillId="0" borderId="0" xfId="4" applyNumberFormat="1" applyAlignment="1" applyProtection="1"/>
    <xf numFmtId="169" fontId="8" fillId="0" borderId="0" xfId="4" applyNumberFormat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65" fontId="15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 applyProtection="1">
      <alignment horizontal="center" vertical="center" wrapText="1"/>
      <protection locked="0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13" fillId="0" borderId="1" xfId="4" applyNumberFormat="1" applyFont="1" applyFill="1" applyBorder="1" applyAlignment="1" applyProtection="1">
      <alignment horizontal="center" vertical="center"/>
      <protection locked="0"/>
    </xf>
    <xf numFmtId="49" fontId="13" fillId="0" borderId="1" xfId="4" applyNumberFormat="1" applyFont="1" applyFill="1" applyBorder="1" applyAlignment="1" applyProtection="1">
      <alignment horizontal="center" vertical="center" wrapText="1"/>
      <protection locked="0"/>
    </xf>
    <xf numFmtId="168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165" fontId="13" fillId="0" borderId="2" xfId="0" applyNumberFormat="1" applyFont="1" applyBorder="1" applyAlignment="1" applyProtection="1">
      <alignment horizontal="center" vertical="center" wrapText="1"/>
      <protection locked="0"/>
    </xf>
    <xf numFmtId="165" fontId="13" fillId="0" borderId="3" xfId="0" applyNumberFormat="1" applyFont="1" applyBorder="1" applyAlignment="1" applyProtection="1">
      <alignment horizontal="center" vertical="center" wrapText="1"/>
      <protection locked="0"/>
    </xf>
    <xf numFmtId="165" fontId="13" fillId="0" borderId="4" xfId="0" applyNumberFormat="1" applyFont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 applyProtection="1">
      <alignment horizontal="center" vertical="center" wrapText="1"/>
      <protection locked="0"/>
    </xf>
    <xf numFmtId="168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2" fillId="9" borderId="5" xfId="0" applyNumberFormat="1" applyFont="1" applyFill="1" applyBorder="1" applyAlignment="1" applyProtection="1">
      <alignment horizontal="center" vertical="center" wrapText="1"/>
      <protection locked="0"/>
    </xf>
    <xf numFmtId="168" fontId="2" fillId="9" borderId="6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10" borderId="7" xfId="4" applyFont="1" applyFill="1" applyBorder="1" applyAlignment="1">
      <alignment horizontal="center" vertical="center"/>
    </xf>
    <xf numFmtId="0" fontId="9" fillId="10" borderId="8" xfId="4" applyFont="1" applyFill="1" applyBorder="1" applyAlignment="1">
      <alignment horizontal="center" vertical="center"/>
    </xf>
    <xf numFmtId="0" fontId="9" fillId="10" borderId="9" xfId="4" applyFont="1" applyFill="1" applyBorder="1" applyAlignment="1">
      <alignment horizontal="center" vertical="center"/>
    </xf>
    <xf numFmtId="168" fontId="3" fillId="8" borderId="1" xfId="2" applyNumberFormat="1" applyFont="1" applyFill="1" applyBorder="1" applyAlignment="1" applyProtection="1">
      <alignment horizontal="center" vertical="center" wrapText="1"/>
      <protection locked="0"/>
    </xf>
    <xf numFmtId="175" fontId="3" fillId="8" borderId="1" xfId="2" applyNumberFormat="1" applyFont="1" applyFill="1" applyBorder="1" applyAlignment="1" applyProtection="1">
      <alignment horizontal="center" vertical="center" wrapText="1"/>
      <protection locked="0"/>
    </xf>
  </cellXfs>
  <cellStyles count="6">
    <cellStyle name="Excel Built-in Normal" xfId="2"/>
    <cellStyle name="Normale" xfId="0" builtinId="0"/>
    <cellStyle name="Normale 2" xfId="4"/>
    <cellStyle name="Normale 3" xfId="3"/>
    <cellStyle name="Valuta" xfId="1" builtinId="4"/>
    <cellStyle name="Valut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0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1" sqref="I21"/>
    </sheetView>
  </sheetViews>
  <sheetFormatPr defaultColWidth="9.140625" defaultRowHeight="15" x14ac:dyDescent="0.25"/>
  <cols>
    <col min="1" max="1" width="13" customWidth="1"/>
    <col min="2" max="3" width="16.28515625" customWidth="1"/>
    <col min="4" max="4" width="23.7109375" style="1" customWidth="1"/>
    <col min="5" max="5" width="32.42578125" style="1" customWidth="1"/>
    <col min="6" max="6" width="22" style="1" customWidth="1"/>
    <col min="7" max="7" width="27.140625" style="1" customWidth="1"/>
    <col min="8" max="8" width="38.140625" style="1" customWidth="1"/>
    <col min="9" max="9" width="20.28515625" style="1" customWidth="1"/>
    <col min="10" max="10" width="32.28515625" customWidth="1"/>
    <col min="11" max="11" width="28.5703125" style="1" customWidth="1"/>
    <col min="12" max="12" width="23.140625" style="1" customWidth="1"/>
    <col min="13" max="13" width="19.5703125" style="4" customWidth="1"/>
    <col min="14" max="14" width="10.85546875" style="8" customWidth="1"/>
    <col min="15" max="15" width="12.28515625" style="8" customWidth="1"/>
    <col min="16" max="16" width="17.42578125" style="5" customWidth="1"/>
    <col min="17" max="17" width="9.85546875" style="8" customWidth="1"/>
    <col min="18" max="18" width="13.5703125" style="8" customWidth="1"/>
    <col min="19" max="19" width="16.28515625" style="5" customWidth="1"/>
    <col min="20" max="20" width="10.85546875" style="8" customWidth="1"/>
    <col min="21" max="21" width="24.28515625" style="8" customWidth="1"/>
    <col min="22" max="22" width="17.42578125" style="5" customWidth="1"/>
    <col min="23" max="23" width="10.85546875" style="8" customWidth="1"/>
    <col min="24" max="24" width="13.5703125" style="8" customWidth="1"/>
    <col min="25" max="25" width="20.140625" style="5" customWidth="1"/>
    <col min="26" max="27" width="9.85546875" style="8" customWidth="1"/>
    <col min="28" max="28" width="14.85546875" style="5" customWidth="1"/>
    <col min="29" max="29" width="10.42578125" style="8" customWidth="1"/>
    <col min="30" max="30" width="9" style="8" customWidth="1"/>
    <col min="31" max="31" width="17.42578125" style="5" customWidth="1"/>
    <col min="32" max="32" width="8.140625" style="8" customWidth="1"/>
    <col min="33" max="33" width="9" style="8" customWidth="1"/>
    <col min="34" max="34" width="14.85546875" style="5" customWidth="1"/>
    <col min="35" max="35" width="8.140625" style="8" customWidth="1"/>
    <col min="36" max="36" width="9.85546875" style="8" customWidth="1"/>
    <col min="37" max="37" width="14.85546875" style="5" customWidth="1"/>
    <col min="38" max="38" width="8.140625" style="8" customWidth="1"/>
    <col min="39" max="39" width="9.85546875" style="8" customWidth="1"/>
    <col min="40" max="40" width="15.85546875" style="5" customWidth="1"/>
    <col min="41" max="41" width="12.140625" style="8" customWidth="1"/>
    <col min="42" max="42" width="9.85546875" style="8" customWidth="1"/>
    <col min="43" max="43" width="20.5703125" style="5" customWidth="1"/>
    <col min="44" max="45" width="12" style="8" customWidth="1"/>
    <col min="46" max="46" width="15.85546875" style="5" customWidth="1"/>
    <col min="47" max="47" width="14.28515625" style="8" customWidth="1"/>
    <col min="48" max="48" width="15.42578125" style="8" customWidth="1"/>
    <col min="49" max="49" width="24.7109375" style="5" customWidth="1"/>
    <col min="50" max="51" width="12" style="8" customWidth="1"/>
    <col min="52" max="52" width="17.42578125" style="5" customWidth="1"/>
    <col min="53" max="54" width="12" style="8" customWidth="1"/>
    <col min="55" max="55" width="16.28515625" style="5" customWidth="1"/>
    <col min="56" max="56" width="10.85546875" style="8" customWidth="1"/>
    <col min="57" max="57" width="12" style="8" customWidth="1"/>
    <col min="58" max="58" width="17.42578125" style="5" customWidth="1"/>
    <col min="59" max="60" width="10.85546875" style="8" customWidth="1"/>
    <col min="61" max="61" width="16.28515625" style="5" customWidth="1"/>
    <col min="62" max="62" width="9.85546875" style="8" customWidth="1"/>
    <col min="63" max="63" width="10.85546875" style="8" customWidth="1"/>
    <col min="64" max="64" width="21.28515625" style="5" customWidth="1"/>
    <col min="65" max="65" width="9.85546875" style="8" customWidth="1"/>
    <col min="66" max="66" width="10.85546875" style="8" customWidth="1"/>
    <col min="67" max="67" width="21.28515625" style="5" customWidth="1"/>
    <col min="68" max="68" width="9.85546875" style="8" customWidth="1"/>
    <col min="69" max="69" width="10.85546875" style="8" customWidth="1"/>
    <col min="70" max="70" width="21.28515625" style="5" customWidth="1"/>
    <col min="71" max="71" width="9.85546875" style="8" customWidth="1"/>
    <col min="72" max="72" width="10.85546875" style="8" customWidth="1"/>
    <col min="73" max="73" width="21.28515625" style="5" customWidth="1"/>
    <col min="74" max="74" width="9.85546875" style="8" customWidth="1"/>
    <col min="75" max="75" width="10.85546875" style="8" customWidth="1"/>
    <col min="76" max="76" width="21.28515625" style="5" customWidth="1"/>
    <col min="77" max="77" width="43.140625" style="5" customWidth="1"/>
    <col min="78" max="16384" width="9.140625" style="1"/>
  </cols>
  <sheetData>
    <row r="1" spans="1:77" s="21" customFormat="1" ht="96.75" customHeight="1" x14ac:dyDescent="0.25">
      <c r="A1" s="57" t="s">
        <v>91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20"/>
      <c r="N1" s="47" t="s">
        <v>5</v>
      </c>
      <c r="O1" s="47"/>
      <c r="P1" s="47"/>
      <c r="Q1" s="47" t="s">
        <v>0</v>
      </c>
      <c r="R1" s="47"/>
      <c r="S1" s="47"/>
      <c r="T1" s="47" t="s">
        <v>2</v>
      </c>
      <c r="U1" s="47"/>
      <c r="V1" s="47"/>
      <c r="W1" s="47" t="s">
        <v>46</v>
      </c>
      <c r="X1" s="47"/>
      <c r="Y1" s="47"/>
      <c r="Z1" s="47" t="s">
        <v>1</v>
      </c>
      <c r="AA1" s="47"/>
      <c r="AB1" s="47"/>
      <c r="AC1" s="47" t="s">
        <v>3</v>
      </c>
      <c r="AD1" s="47"/>
      <c r="AE1" s="47"/>
      <c r="AF1" s="56" t="s">
        <v>47</v>
      </c>
      <c r="AG1" s="56"/>
      <c r="AH1" s="56"/>
      <c r="AI1" s="47" t="s">
        <v>4</v>
      </c>
      <c r="AJ1" s="47"/>
      <c r="AK1" s="47"/>
      <c r="AL1" s="47" t="s">
        <v>48</v>
      </c>
      <c r="AM1" s="47"/>
      <c r="AN1" s="47"/>
      <c r="AO1" s="47" t="s">
        <v>6</v>
      </c>
      <c r="AP1" s="47"/>
      <c r="AQ1" s="47"/>
      <c r="AR1" s="48" t="s">
        <v>7</v>
      </c>
      <c r="AS1" s="48"/>
      <c r="AT1" s="48"/>
      <c r="AU1" s="47" t="s">
        <v>49</v>
      </c>
      <c r="AV1" s="47"/>
      <c r="AW1" s="47"/>
      <c r="AX1" s="59" t="s">
        <v>8</v>
      </c>
      <c r="AY1" s="59"/>
      <c r="AZ1" s="59"/>
      <c r="BA1" s="47" t="s">
        <v>9</v>
      </c>
      <c r="BB1" s="47"/>
      <c r="BC1" s="47"/>
      <c r="BD1" s="47" t="s">
        <v>10</v>
      </c>
      <c r="BE1" s="47"/>
      <c r="BF1" s="47"/>
      <c r="BG1" s="47" t="s">
        <v>11</v>
      </c>
      <c r="BH1" s="47"/>
      <c r="BI1" s="47"/>
      <c r="BJ1" s="48" t="s">
        <v>53</v>
      </c>
      <c r="BK1" s="48"/>
      <c r="BL1" s="48"/>
      <c r="BM1" s="48" t="s">
        <v>52</v>
      </c>
      <c r="BN1" s="48"/>
      <c r="BO1" s="48"/>
      <c r="BP1" s="48" t="s">
        <v>51</v>
      </c>
      <c r="BQ1" s="48"/>
      <c r="BR1" s="48"/>
      <c r="BS1" s="48" t="s">
        <v>50</v>
      </c>
      <c r="BT1" s="48"/>
      <c r="BU1" s="48"/>
      <c r="BV1" s="48" t="s">
        <v>34</v>
      </c>
      <c r="BW1" s="48"/>
      <c r="BX1" s="48"/>
      <c r="BY1" s="64"/>
    </row>
    <row r="2" spans="1:77" ht="76.5" x14ac:dyDescent="0.25">
      <c r="A2" s="24" t="s">
        <v>12</v>
      </c>
      <c r="B2" s="24" t="s">
        <v>30</v>
      </c>
      <c r="C2" s="24" t="s">
        <v>33</v>
      </c>
      <c r="D2" s="24" t="s">
        <v>13</v>
      </c>
      <c r="E2" s="24" t="s">
        <v>14</v>
      </c>
      <c r="F2" s="24" t="s">
        <v>15</v>
      </c>
      <c r="G2" s="24" t="s">
        <v>16</v>
      </c>
      <c r="H2" s="24" t="s">
        <v>17</v>
      </c>
      <c r="I2" s="24" t="s">
        <v>18</v>
      </c>
      <c r="J2" s="24" t="s">
        <v>21</v>
      </c>
      <c r="K2" s="24" t="s">
        <v>54</v>
      </c>
      <c r="L2" s="24" t="s">
        <v>22</v>
      </c>
      <c r="M2" s="2" t="s">
        <v>23</v>
      </c>
      <c r="N2" s="6" t="s">
        <v>24</v>
      </c>
      <c r="O2" s="7" t="s">
        <v>25</v>
      </c>
      <c r="P2" s="11" t="s">
        <v>26</v>
      </c>
      <c r="Q2" s="6" t="s">
        <v>24</v>
      </c>
      <c r="R2" s="7" t="s">
        <v>25</v>
      </c>
      <c r="S2" s="11" t="s">
        <v>26</v>
      </c>
      <c r="T2" s="6" t="s">
        <v>24</v>
      </c>
      <c r="U2" s="7" t="s">
        <v>25</v>
      </c>
      <c r="V2" s="11" t="s">
        <v>26</v>
      </c>
      <c r="W2" s="6" t="s">
        <v>24</v>
      </c>
      <c r="X2" s="7" t="s">
        <v>27</v>
      </c>
      <c r="Y2" s="11" t="s">
        <v>26</v>
      </c>
      <c r="Z2" s="6" t="s">
        <v>24</v>
      </c>
      <c r="AA2" s="7" t="s">
        <v>25</v>
      </c>
      <c r="AB2" s="11" t="s">
        <v>26</v>
      </c>
      <c r="AC2" s="6" t="s">
        <v>24</v>
      </c>
      <c r="AD2" s="7" t="s">
        <v>27</v>
      </c>
      <c r="AE2" s="11" t="s">
        <v>26</v>
      </c>
      <c r="AF2" s="9" t="s">
        <v>24</v>
      </c>
      <c r="AG2" s="10" t="s">
        <v>25</v>
      </c>
      <c r="AH2" s="12" t="s">
        <v>26</v>
      </c>
      <c r="AI2" s="6" t="s">
        <v>24</v>
      </c>
      <c r="AJ2" s="7" t="s">
        <v>25</v>
      </c>
      <c r="AK2" s="11" t="s">
        <v>26</v>
      </c>
      <c r="AL2" s="6" t="s">
        <v>24</v>
      </c>
      <c r="AM2" s="7" t="s">
        <v>27</v>
      </c>
      <c r="AN2" s="11" t="s">
        <v>26</v>
      </c>
      <c r="AO2" s="6" t="s">
        <v>24</v>
      </c>
      <c r="AP2" s="7" t="s">
        <v>25</v>
      </c>
      <c r="AQ2" s="11" t="s">
        <v>26</v>
      </c>
      <c r="AR2" s="6" t="s">
        <v>24</v>
      </c>
      <c r="AS2" s="7" t="s">
        <v>25</v>
      </c>
      <c r="AT2" s="11" t="s">
        <v>26</v>
      </c>
      <c r="AU2" s="6" t="s">
        <v>24</v>
      </c>
      <c r="AV2" s="7" t="s">
        <v>27</v>
      </c>
      <c r="AW2" s="11" t="s">
        <v>26</v>
      </c>
      <c r="AX2" s="6" t="s">
        <v>24</v>
      </c>
      <c r="AY2" s="7" t="s">
        <v>25</v>
      </c>
      <c r="AZ2" s="11" t="s">
        <v>26</v>
      </c>
      <c r="BA2" s="6" t="s">
        <v>24</v>
      </c>
      <c r="BB2" s="7" t="s">
        <v>25</v>
      </c>
      <c r="BC2" s="11" t="s">
        <v>26</v>
      </c>
      <c r="BD2" s="6" t="s">
        <v>24</v>
      </c>
      <c r="BE2" s="7" t="s">
        <v>25</v>
      </c>
      <c r="BF2" s="13" t="s">
        <v>26</v>
      </c>
      <c r="BG2" s="6" t="s">
        <v>24</v>
      </c>
      <c r="BH2" s="7" t="s">
        <v>25</v>
      </c>
      <c r="BI2" s="13" t="s">
        <v>26</v>
      </c>
      <c r="BJ2" s="6" t="s">
        <v>24</v>
      </c>
      <c r="BK2" s="7" t="s">
        <v>25</v>
      </c>
      <c r="BL2" s="13" t="s">
        <v>26</v>
      </c>
      <c r="BM2" s="6" t="s">
        <v>24</v>
      </c>
      <c r="BN2" s="7" t="s">
        <v>25</v>
      </c>
      <c r="BO2" s="13" t="s">
        <v>26</v>
      </c>
      <c r="BP2" s="6" t="s">
        <v>24</v>
      </c>
      <c r="BQ2" s="7" t="s">
        <v>25</v>
      </c>
      <c r="BR2" s="13" t="s">
        <v>26</v>
      </c>
      <c r="BS2" s="6" t="s">
        <v>24</v>
      </c>
      <c r="BT2" s="7" t="s">
        <v>25</v>
      </c>
      <c r="BU2" s="13" t="s">
        <v>26</v>
      </c>
      <c r="BV2" s="6" t="s">
        <v>24</v>
      </c>
      <c r="BW2" s="7" t="s">
        <v>25</v>
      </c>
      <c r="BX2" s="13" t="s">
        <v>26</v>
      </c>
      <c r="BY2" s="64" t="s">
        <v>90</v>
      </c>
    </row>
    <row r="3" spans="1:77" ht="41.45" customHeight="1" x14ac:dyDescent="0.25">
      <c r="A3" s="49">
        <v>1</v>
      </c>
      <c r="B3" s="39" t="s">
        <v>29</v>
      </c>
      <c r="C3" s="52" t="s">
        <v>55</v>
      </c>
      <c r="D3" s="40" t="s">
        <v>36</v>
      </c>
      <c r="E3" s="41" t="s">
        <v>37</v>
      </c>
      <c r="F3" s="41" t="s">
        <v>38</v>
      </c>
      <c r="G3" s="42" t="s">
        <v>43</v>
      </c>
      <c r="H3" s="42" t="s">
        <v>56</v>
      </c>
      <c r="I3" s="43" t="s">
        <v>44</v>
      </c>
      <c r="J3" s="44" t="s">
        <v>45</v>
      </c>
      <c r="K3" s="55">
        <v>34111282400</v>
      </c>
      <c r="L3" s="55"/>
      <c r="M3" s="3">
        <v>2.7999999999999998E-4</v>
      </c>
      <c r="N3" s="15">
        <v>0</v>
      </c>
      <c r="O3" s="7">
        <f>TRUNC((N3/12*24),0)*2000</f>
        <v>0</v>
      </c>
      <c r="P3" s="11">
        <f t="shared" ref="P3:P7" si="0">O3*M3</f>
        <v>0</v>
      </c>
      <c r="Q3" s="15">
        <v>0</v>
      </c>
      <c r="R3" s="7">
        <f>TRUNC((Q3/12*24),0)*2000</f>
        <v>0</v>
      </c>
      <c r="S3" s="11">
        <f t="shared" ref="S3:S7" si="1">R3*M3</f>
        <v>0</v>
      </c>
      <c r="T3" s="15">
        <v>2505</v>
      </c>
      <c r="U3" s="7">
        <f>TRUNC((T3/12*24),0)*2000</f>
        <v>10020000</v>
      </c>
      <c r="V3" s="11">
        <f t="shared" ref="V3:V7" si="2">U3*M3</f>
        <v>2805.6</v>
      </c>
      <c r="W3" s="18">
        <v>630</v>
      </c>
      <c r="X3" s="7">
        <f>TRUNC((W3/12*24),0)*2000</f>
        <v>2520000</v>
      </c>
      <c r="Y3" s="11">
        <f t="shared" ref="Y3:Y7" si="3">X3*M3</f>
        <v>705.59999999999991</v>
      </c>
      <c r="Z3" s="15">
        <v>435</v>
      </c>
      <c r="AA3" s="7">
        <f>TRUNC((Z3/12*24),0)*2000</f>
        <v>1740000</v>
      </c>
      <c r="AB3" s="11">
        <f t="shared" ref="AB3:AB7" si="4">AA3*M3</f>
        <v>487.19999999999993</v>
      </c>
      <c r="AC3" s="15">
        <v>182160</v>
      </c>
      <c r="AD3" s="7">
        <f>TRUNC((AC3/12*24),0)*2000</f>
        <v>728640000</v>
      </c>
      <c r="AE3" s="11">
        <f t="shared" ref="AE3:AE7" si="5">AD3*M3</f>
        <v>204019.19999999998</v>
      </c>
      <c r="AF3" s="17">
        <v>2415</v>
      </c>
      <c r="AG3" s="7">
        <f>TRUNC((AF3/12*24),0)*2000</f>
        <v>9660000</v>
      </c>
      <c r="AH3" s="12">
        <f t="shared" ref="AH3:AH7" si="6">AG3*M3</f>
        <v>2704.7999999999997</v>
      </c>
      <c r="AI3" s="15">
        <v>9000</v>
      </c>
      <c r="AJ3" s="7">
        <f>TRUNC((AI3/12*24),0)*2000</f>
        <v>36000000</v>
      </c>
      <c r="AK3" s="11">
        <f t="shared" ref="AK3:AK7" si="7">AJ3*M3</f>
        <v>10080</v>
      </c>
      <c r="AL3" s="15">
        <v>1815</v>
      </c>
      <c r="AM3" s="7">
        <f>TRUNC((AL3/12*24),0)*2000</f>
        <v>7260000</v>
      </c>
      <c r="AN3" s="11">
        <f t="shared" ref="AN3:AN7" si="8">AM3*M3</f>
        <v>2032.7999999999997</v>
      </c>
      <c r="AO3" s="15">
        <v>2280</v>
      </c>
      <c r="AP3" s="7">
        <f>TRUNC((AO3/12*24),0)*2000</f>
        <v>9120000</v>
      </c>
      <c r="AQ3" s="11">
        <f t="shared" ref="AQ3:AQ7" si="9">AP3*M3</f>
        <v>2553.6</v>
      </c>
      <c r="AR3" s="15">
        <v>1350</v>
      </c>
      <c r="AS3" s="7">
        <f>TRUNC((AR3/12*24),0)*2000</f>
        <v>5400000</v>
      </c>
      <c r="AT3" s="11">
        <f t="shared" ref="AT3:AT7" si="10">AS3*M3</f>
        <v>1511.9999999999998</v>
      </c>
      <c r="AU3" s="15">
        <v>10080</v>
      </c>
      <c r="AV3" s="7">
        <f>TRUNC((AU3/12*24),0)*2000</f>
        <v>40320000</v>
      </c>
      <c r="AW3" s="11">
        <f t="shared" ref="AW3:AW7" si="11">AV3*M3</f>
        <v>11289.599999999999</v>
      </c>
      <c r="AX3" s="19">
        <v>0</v>
      </c>
      <c r="AY3" s="7">
        <f>TRUNC((AX3/12*24),0)*2000</f>
        <v>0</v>
      </c>
      <c r="AZ3" s="11">
        <f t="shared" ref="AZ3:AZ7" si="12">AY3*M3</f>
        <v>0</v>
      </c>
      <c r="BA3" s="15">
        <v>0</v>
      </c>
      <c r="BB3" s="7">
        <f>TRUNC((BA3/12*24),0)*2000</f>
        <v>0</v>
      </c>
      <c r="BC3" s="11">
        <f t="shared" ref="BC3:BC7" si="13">BB3*M3</f>
        <v>0</v>
      </c>
      <c r="BD3" s="15">
        <v>0</v>
      </c>
      <c r="BE3" s="7">
        <f>TRUNC((BD3/12*24),0)*2000</f>
        <v>0</v>
      </c>
      <c r="BF3" s="13">
        <f t="shared" ref="BF3:BF7" si="14">BE3*M3</f>
        <v>0</v>
      </c>
      <c r="BG3" s="15">
        <v>0</v>
      </c>
      <c r="BH3" s="7">
        <f>TRUNC((BG3/12*24),0)*2000</f>
        <v>0</v>
      </c>
      <c r="BI3" s="13">
        <f t="shared" ref="BI3:BI7" si="15">BH3*M3</f>
        <v>0</v>
      </c>
      <c r="BJ3" s="15">
        <v>0</v>
      </c>
      <c r="BK3" s="7">
        <f>TRUNC((BJ3/12*24),0)*2000</f>
        <v>0</v>
      </c>
      <c r="BL3" s="13">
        <f t="shared" ref="BL3:BL7" si="16">BK3*M3</f>
        <v>0</v>
      </c>
      <c r="BM3" s="15">
        <v>4500</v>
      </c>
      <c r="BN3" s="7">
        <f>TRUNC((BM3/12*24),0)*2000</f>
        <v>18000000</v>
      </c>
      <c r="BO3" s="13">
        <f t="shared" ref="BO3:BO7" si="17">BN3*M3</f>
        <v>5040</v>
      </c>
      <c r="BP3" s="15">
        <v>0</v>
      </c>
      <c r="BQ3" s="7">
        <f>TRUNC((BP3/12*24),0)*2000</f>
        <v>0</v>
      </c>
      <c r="BR3" s="13">
        <f t="shared" ref="BR3:BR7" si="18">BQ3*M3</f>
        <v>0</v>
      </c>
      <c r="BS3" s="15">
        <v>150</v>
      </c>
      <c r="BT3" s="7">
        <f>TRUNC((BS3/12*24),0)*2000</f>
        <v>600000</v>
      </c>
      <c r="BU3" s="13">
        <f t="shared" ref="BU3:BU7" si="19">BT3*M3</f>
        <v>167.99999999999997</v>
      </c>
      <c r="BV3" s="15">
        <v>0</v>
      </c>
      <c r="BW3" s="7">
        <f>TRUNC((BV3/12*24),0)*2000</f>
        <v>0</v>
      </c>
      <c r="BX3" s="13">
        <f t="shared" ref="BX3:BX7" si="20">BW3*M3</f>
        <v>0</v>
      </c>
      <c r="BY3" s="65">
        <v>260784000</v>
      </c>
    </row>
    <row r="4" spans="1:77" ht="36" customHeight="1" x14ac:dyDescent="0.25">
      <c r="A4" s="50"/>
      <c r="B4" s="39" t="s">
        <v>31</v>
      </c>
      <c r="C4" s="53"/>
      <c r="D4" s="40" t="s">
        <v>36</v>
      </c>
      <c r="E4" s="41" t="s">
        <v>37</v>
      </c>
      <c r="F4" s="41" t="s">
        <v>39</v>
      </c>
      <c r="G4" s="42" t="s">
        <v>43</v>
      </c>
      <c r="H4" s="42" t="s">
        <v>56</v>
      </c>
      <c r="I4" s="43" t="s">
        <v>44</v>
      </c>
      <c r="J4" s="44" t="s">
        <v>45</v>
      </c>
      <c r="K4" s="55"/>
      <c r="L4" s="55"/>
      <c r="M4" s="3">
        <v>2.7999999999999998E-4</v>
      </c>
      <c r="N4" s="15">
        <v>15030</v>
      </c>
      <c r="O4" s="7">
        <f>TRUNC((N4/12*24),0)*4000</f>
        <v>120240000</v>
      </c>
      <c r="P4" s="11">
        <f t="shared" si="0"/>
        <v>33667.199999999997</v>
      </c>
      <c r="Q4" s="15">
        <v>45090</v>
      </c>
      <c r="R4" s="7">
        <f>TRUNC((Q4/12*24),0)*4000</f>
        <v>360720000</v>
      </c>
      <c r="S4" s="11">
        <f t="shared" si="1"/>
        <v>101001.59999999999</v>
      </c>
      <c r="T4" s="15">
        <v>207120</v>
      </c>
      <c r="U4" s="7">
        <f>TRUNC((T4/12*24),0)*4000</f>
        <v>1656960000</v>
      </c>
      <c r="V4" s="11">
        <f t="shared" si="2"/>
        <v>463948.79999999999</v>
      </c>
      <c r="W4" s="18">
        <v>90210</v>
      </c>
      <c r="X4" s="7">
        <f>TRUNC((W4/12*24),0)*4000</f>
        <v>721680000</v>
      </c>
      <c r="Y4" s="11">
        <f t="shared" si="3"/>
        <v>202070.39999999999</v>
      </c>
      <c r="Z4" s="15">
        <v>64095</v>
      </c>
      <c r="AA4" s="7">
        <f>TRUNC((Z4/12*24),0)*4000</f>
        <v>512760000</v>
      </c>
      <c r="AB4" s="11">
        <f t="shared" si="4"/>
        <v>143572.79999999999</v>
      </c>
      <c r="AC4" s="15">
        <v>927015</v>
      </c>
      <c r="AD4" s="7">
        <f>TRUNC((AC4/12*24),0)*4000</f>
        <v>7416120000</v>
      </c>
      <c r="AE4" s="11">
        <f t="shared" si="5"/>
        <v>2076513.5999999999</v>
      </c>
      <c r="AF4" s="17">
        <v>92535</v>
      </c>
      <c r="AG4" s="7">
        <f>TRUNC((AF4/12*24),0)*4000</f>
        <v>740280000</v>
      </c>
      <c r="AH4" s="12">
        <f t="shared" si="6"/>
        <v>207278.4</v>
      </c>
      <c r="AI4" s="15">
        <v>199335</v>
      </c>
      <c r="AJ4" s="7">
        <f>TRUNC((AI4/12*24),0)*4000</f>
        <v>1594680000</v>
      </c>
      <c r="AK4" s="11">
        <f t="shared" si="7"/>
        <v>446510.39999999997</v>
      </c>
      <c r="AL4" s="15">
        <v>79470</v>
      </c>
      <c r="AM4" s="7">
        <f>TRUNC((AL4/12*24),0)*4000</f>
        <v>635760000</v>
      </c>
      <c r="AN4" s="11">
        <f t="shared" si="8"/>
        <v>178012.79999999999</v>
      </c>
      <c r="AO4" s="15">
        <v>198150</v>
      </c>
      <c r="AP4" s="7">
        <f>TRUNC((AO4/12*24),0)*4000</f>
        <v>1585200000</v>
      </c>
      <c r="AQ4" s="11">
        <f t="shared" si="9"/>
        <v>443855.99999999994</v>
      </c>
      <c r="AR4" s="15">
        <v>59235</v>
      </c>
      <c r="AS4" s="7">
        <f>TRUNC((AR4/12*24),0)*4000</f>
        <v>473880000</v>
      </c>
      <c r="AT4" s="11">
        <f t="shared" si="10"/>
        <v>132686.39999999999</v>
      </c>
      <c r="AU4" s="15">
        <v>239280</v>
      </c>
      <c r="AV4" s="7">
        <f>TRUNC((AU4/12*24),0)*4000</f>
        <v>1914240000</v>
      </c>
      <c r="AW4" s="11">
        <f t="shared" si="11"/>
        <v>535987.19999999995</v>
      </c>
      <c r="AX4" s="19">
        <v>57765</v>
      </c>
      <c r="AY4" s="7">
        <f>TRUNC((AX4/12*24),0)*4000</f>
        <v>462120000</v>
      </c>
      <c r="AZ4" s="11">
        <f t="shared" si="12"/>
        <v>129393.59999999999</v>
      </c>
      <c r="BA4" s="15">
        <v>13275</v>
      </c>
      <c r="BB4" s="7">
        <f>TRUNC((BA4/12*24),0)*4000</f>
        <v>106200000</v>
      </c>
      <c r="BC4" s="11">
        <f t="shared" si="13"/>
        <v>29735.999999999996</v>
      </c>
      <c r="BD4" s="15">
        <v>53160</v>
      </c>
      <c r="BE4" s="7">
        <f>TRUNC((BD4/12*24),0)*4000</f>
        <v>425280000</v>
      </c>
      <c r="BF4" s="13">
        <f t="shared" si="14"/>
        <v>119078.39999999999</v>
      </c>
      <c r="BG4" s="15">
        <v>79185</v>
      </c>
      <c r="BH4" s="7">
        <f>TRUNC((BG4/12*24),0)*4000</f>
        <v>633480000</v>
      </c>
      <c r="BI4" s="13">
        <f t="shared" si="15"/>
        <v>177374.4</v>
      </c>
      <c r="BJ4" s="15">
        <v>1905</v>
      </c>
      <c r="BK4" s="7">
        <f>TRUNC((BJ4/12*24),0)*4000</f>
        <v>15240000</v>
      </c>
      <c r="BL4" s="13">
        <f t="shared" si="16"/>
        <v>4267.2</v>
      </c>
      <c r="BM4" s="15">
        <v>90000</v>
      </c>
      <c r="BN4" s="7">
        <f>TRUNC((BM4/12*24),0)*4000</f>
        <v>720000000</v>
      </c>
      <c r="BO4" s="13">
        <f t="shared" si="17"/>
        <v>201599.99999999997</v>
      </c>
      <c r="BP4" s="15">
        <v>41280</v>
      </c>
      <c r="BQ4" s="7">
        <f>TRUNC((BP4/12*24),0)*4000</f>
        <v>330240000</v>
      </c>
      <c r="BR4" s="13">
        <f t="shared" si="18"/>
        <v>92467.199999999997</v>
      </c>
      <c r="BS4" s="15">
        <v>1000</v>
      </c>
      <c r="BT4" s="7">
        <f>TRUNC((BS4/12*24),0)*4000</f>
        <v>8000000</v>
      </c>
      <c r="BU4" s="13">
        <f t="shared" si="19"/>
        <v>2240</v>
      </c>
      <c r="BV4" s="15">
        <v>24000</v>
      </c>
      <c r="BW4" s="7">
        <f>TRUNC((BV4/12*24),0)*4000</f>
        <v>192000000</v>
      </c>
      <c r="BX4" s="13">
        <f t="shared" si="20"/>
        <v>53759.999999999993</v>
      </c>
      <c r="BY4" s="65">
        <v>6187524000</v>
      </c>
    </row>
    <row r="5" spans="1:77" ht="27.75" customHeight="1" x14ac:dyDescent="0.25">
      <c r="A5" s="50"/>
      <c r="B5" s="39" t="s">
        <v>28</v>
      </c>
      <c r="C5" s="53"/>
      <c r="D5" s="40" t="s">
        <v>36</v>
      </c>
      <c r="E5" s="41" t="s">
        <v>37</v>
      </c>
      <c r="F5" s="41" t="s">
        <v>40</v>
      </c>
      <c r="G5" s="42" t="s">
        <v>43</v>
      </c>
      <c r="H5" s="42" t="s">
        <v>56</v>
      </c>
      <c r="I5" s="40" t="s">
        <v>44</v>
      </c>
      <c r="J5" s="44" t="s">
        <v>45</v>
      </c>
      <c r="K5" s="55"/>
      <c r="L5" s="55"/>
      <c r="M5" s="3">
        <v>2.7999999999999998E-4</v>
      </c>
      <c r="N5" s="15">
        <v>2730</v>
      </c>
      <c r="O5" s="7">
        <f>TRUNC((N5/12*24),0)*6000</f>
        <v>32760000</v>
      </c>
      <c r="P5" s="11">
        <f t="shared" si="0"/>
        <v>9172.7999999999993</v>
      </c>
      <c r="Q5" s="15">
        <v>8190</v>
      </c>
      <c r="R5" s="7">
        <f>TRUNC((Q5/12*24),0)*6000</f>
        <v>98280000</v>
      </c>
      <c r="S5" s="11">
        <f t="shared" si="1"/>
        <v>27518.399999999998</v>
      </c>
      <c r="T5" s="15">
        <v>23880</v>
      </c>
      <c r="U5" s="7">
        <f>TRUNC((T5/12*24),0)*6000</f>
        <v>286560000</v>
      </c>
      <c r="V5" s="11">
        <f t="shared" si="2"/>
        <v>80236.799999999988</v>
      </c>
      <c r="W5" s="18">
        <v>20370</v>
      </c>
      <c r="X5" s="7">
        <f>TRUNC((W5/12*24),0)*6000</f>
        <v>244440000</v>
      </c>
      <c r="Y5" s="11">
        <f t="shared" si="3"/>
        <v>68443.199999999997</v>
      </c>
      <c r="Z5" s="15">
        <v>8535</v>
      </c>
      <c r="AA5" s="7">
        <f>TRUNC((Z5/12*24),0)*6000</f>
        <v>102420000</v>
      </c>
      <c r="AB5" s="11">
        <f t="shared" si="4"/>
        <v>28677.599999999999</v>
      </c>
      <c r="AC5" s="15">
        <v>18690</v>
      </c>
      <c r="AD5" s="7">
        <f>TRUNC((AC5/12*24),0)*6000</f>
        <v>224280000</v>
      </c>
      <c r="AE5" s="11">
        <f t="shared" si="5"/>
        <v>62798.399999999994</v>
      </c>
      <c r="AF5" s="16">
        <v>21315</v>
      </c>
      <c r="AG5" s="7">
        <f>TRUNC((AF5/12*24),0)*6000</f>
        <v>255780000</v>
      </c>
      <c r="AH5" s="12">
        <f t="shared" si="6"/>
        <v>71618.399999999994</v>
      </c>
      <c r="AI5" s="15">
        <v>25380</v>
      </c>
      <c r="AJ5" s="7">
        <f>TRUNC((AI5/12*24),0)*6000</f>
        <v>304560000</v>
      </c>
      <c r="AK5" s="11">
        <f t="shared" si="7"/>
        <v>85276.799999999988</v>
      </c>
      <c r="AL5" s="15">
        <v>18750</v>
      </c>
      <c r="AM5" s="7">
        <f>TRUNC((AL5/12*24),0)*6000</f>
        <v>225000000</v>
      </c>
      <c r="AN5" s="11">
        <f t="shared" si="8"/>
        <v>62999.999999999993</v>
      </c>
      <c r="AO5" s="15">
        <v>38685</v>
      </c>
      <c r="AP5" s="7">
        <f>TRUNC((AO5/12*24),0)*6000</f>
        <v>464220000</v>
      </c>
      <c r="AQ5" s="11">
        <f t="shared" si="9"/>
        <v>129981.59999999999</v>
      </c>
      <c r="AR5" s="15">
        <v>24435</v>
      </c>
      <c r="AS5" s="7">
        <f>TRUNC((AR5/12*24),0)*6000</f>
        <v>293220000</v>
      </c>
      <c r="AT5" s="11">
        <f t="shared" si="10"/>
        <v>82101.599999999991</v>
      </c>
      <c r="AU5" s="15">
        <v>38505</v>
      </c>
      <c r="AV5" s="7">
        <f>TRUNC((AU5/12*24),0)*6000</f>
        <v>462060000</v>
      </c>
      <c r="AW5" s="11">
        <f t="shared" si="11"/>
        <v>129376.79999999999</v>
      </c>
      <c r="AX5" s="19">
        <v>26574</v>
      </c>
      <c r="AY5" s="7">
        <f>TRUNC((AX5/12*24),0)*6000</f>
        <v>318888000</v>
      </c>
      <c r="AZ5" s="11">
        <f t="shared" si="12"/>
        <v>89288.639999999999</v>
      </c>
      <c r="BA5" s="15">
        <v>10605</v>
      </c>
      <c r="BB5" s="7">
        <f>TRUNC((BA5/12*24),0)*6000</f>
        <v>127260000</v>
      </c>
      <c r="BC5" s="11">
        <f t="shared" si="13"/>
        <v>35632.799999999996</v>
      </c>
      <c r="BD5" s="15">
        <v>19200</v>
      </c>
      <c r="BE5" s="7">
        <f>TRUNC((BD5/12*24),0)*6000</f>
        <v>230400000</v>
      </c>
      <c r="BF5" s="13">
        <f t="shared" si="14"/>
        <v>64511.999999999993</v>
      </c>
      <c r="BG5" s="15">
        <v>14550</v>
      </c>
      <c r="BH5" s="7">
        <f>TRUNC((BG5/12*24),0)*6000</f>
        <v>174600000</v>
      </c>
      <c r="BI5" s="13">
        <f t="shared" si="15"/>
        <v>48887.999999999993</v>
      </c>
      <c r="BJ5" s="15">
        <v>120</v>
      </c>
      <c r="BK5" s="7">
        <f>TRUNC((BJ5/12*24),0)*6000</f>
        <v>1440000</v>
      </c>
      <c r="BL5" s="13">
        <f t="shared" si="16"/>
        <v>403.2</v>
      </c>
      <c r="BM5" s="15">
        <v>6000</v>
      </c>
      <c r="BN5" s="7">
        <f>TRUNC((BM5/12*24),0)*6000</f>
        <v>72000000</v>
      </c>
      <c r="BO5" s="13">
        <f t="shared" si="17"/>
        <v>20160</v>
      </c>
      <c r="BP5" s="15">
        <v>10545</v>
      </c>
      <c r="BQ5" s="7">
        <f>TRUNC((BP5/12*24),0)*6000</f>
        <v>126540000</v>
      </c>
      <c r="BR5" s="13">
        <f t="shared" si="18"/>
        <v>35431.199999999997</v>
      </c>
      <c r="BS5" s="15">
        <v>500</v>
      </c>
      <c r="BT5" s="7">
        <f>TRUNC((BS5/12*24),0)*6000</f>
        <v>6000000</v>
      </c>
      <c r="BU5" s="13">
        <f t="shared" si="19"/>
        <v>1679.9999999999998</v>
      </c>
      <c r="BV5" s="15">
        <v>5550</v>
      </c>
      <c r="BW5" s="7">
        <f>TRUNC((BV5/12*24),0)*6000</f>
        <v>66600000</v>
      </c>
      <c r="BX5" s="13">
        <f t="shared" si="20"/>
        <v>18648</v>
      </c>
      <c r="BY5" s="65">
        <v>1235192400</v>
      </c>
    </row>
    <row r="6" spans="1:77" ht="40.5" customHeight="1" x14ac:dyDescent="0.25">
      <c r="A6" s="50"/>
      <c r="B6" s="39" t="s">
        <v>32</v>
      </c>
      <c r="C6" s="53"/>
      <c r="D6" s="40" t="s">
        <v>36</v>
      </c>
      <c r="E6" s="41" t="s">
        <v>37</v>
      </c>
      <c r="F6" s="41" t="s">
        <v>41</v>
      </c>
      <c r="G6" s="42" t="s">
        <v>43</v>
      </c>
      <c r="H6" s="42" t="s">
        <v>56</v>
      </c>
      <c r="I6" s="40" t="s">
        <v>44</v>
      </c>
      <c r="J6" s="44" t="s">
        <v>45</v>
      </c>
      <c r="K6" s="55"/>
      <c r="L6" s="55"/>
      <c r="M6" s="3">
        <v>2.7999999999999998E-4</v>
      </c>
      <c r="N6" s="15">
        <v>645</v>
      </c>
      <c r="O6" s="7">
        <f>TRUNC((N6/12*24),0)*8000</f>
        <v>10320000</v>
      </c>
      <c r="P6" s="11">
        <f t="shared" si="0"/>
        <v>2889.6</v>
      </c>
      <c r="Q6" s="15">
        <v>1935</v>
      </c>
      <c r="R6" s="7">
        <f>TRUNC((Q6/12*24),0)*8000</f>
        <v>30960000</v>
      </c>
      <c r="S6" s="11">
        <f t="shared" si="1"/>
        <v>8668.7999999999993</v>
      </c>
      <c r="T6" s="15">
        <v>1920</v>
      </c>
      <c r="U6" s="7">
        <f>TRUNC((T6/12*24),0)*8000</f>
        <v>30720000</v>
      </c>
      <c r="V6" s="11">
        <f t="shared" si="2"/>
        <v>8601.5999999999985</v>
      </c>
      <c r="W6" s="18">
        <v>2250</v>
      </c>
      <c r="X6" s="7">
        <f>TRUNC((W6/12*24),0)*8000</f>
        <v>36000000</v>
      </c>
      <c r="Y6" s="11">
        <f t="shared" si="3"/>
        <v>10080</v>
      </c>
      <c r="Z6" s="15">
        <v>0</v>
      </c>
      <c r="AA6" s="7">
        <f>TRUNC((Z6/12*24),0)*8000</f>
        <v>0</v>
      </c>
      <c r="AB6" s="11">
        <f t="shared" si="4"/>
        <v>0</v>
      </c>
      <c r="AC6" s="15">
        <v>4800</v>
      </c>
      <c r="AD6" s="7">
        <f>TRUNC((AC6/12*24),0)*8000</f>
        <v>76800000</v>
      </c>
      <c r="AE6" s="11">
        <f t="shared" si="5"/>
        <v>21503.999999999996</v>
      </c>
      <c r="AF6" s="16">
        <v>345</v>
      </c>
      <c r="AG6" s="7">
        <f>TRUNC((AF6/12*24),0)*8000</f>
        <v>5520000</v>
      </c>
      <c r="AH6" s="12">
        <f t="shared" si="6"/>
        <v>1545.6</v>
      </c>
      <c r="AI6" s="15">
        <v>4785</v>
      </c>
      <c r="AJ6" s="7">
        <f>TRUNC((AI6/12*24),0)*8000</f>
        <v>76560000</v>
      </c>
      <c r="AK6" s="11">
        <f t="shared" si="7"/>
        <v>21436.799999999999</v>
      </c>
      <c r="AL6" s="15">
        <v>285</v>
      </c>
      <c r="AM6" s="7">
        <f>TRUNC((AL6/12*24),0)*8000</f>
        <v>4560000</v>
      </c>
      <c r="AN6" s="11">
        <f t="shared" si="8"/>
        <v>1276.8</v>
      </c>
      <c r="AO6" s="15">
        <v>0</v>
      </c>
      <c r="AP6" s="7">
        <f>TRUNC((AO6/12*24),0)*8000</f>
        <v>0</v>
      </c>
      <c r="AQ6" s="11">
        <f t="shared" si="9"/>
        <v>0</v>
      </c>
      <c r="AR6" s="15">
        <v>900</v>
      </c>
      <c r="AS6" s="7">
        <f>TRUNC((AR6/12*24),0)*8000</f>
        <v>14400000</v>
      </c>
      <c r="AT6" s="11">
        <f t="shared" si="10"/>
        <v>4031.9999999999995</v>
      </c>
      <c r="AU6" s="15">
        <v>5040</v>
      </c>
      <c r="AV6" s="7">
        <f>TRUNC((AU6/12*24),0)*8000</f>
        <v>80640000</v>
      </c>
      <c r="AW6" s="11">
        <f t="shared" si="11"/>
        <v>22579.199999999997</v>
      </c>
      <c r="AX6" s="19">
        <v>9435</v>
      </c>
      <c r="AY6" s="7">
        <f>TRUNC((AX6/12*24),0)*8000</f>
        <v>150960000</v>
      </c>
      <c r="AZ6" s="11">
        <f t="shared" si="12"/>
        <v>42268.799999999996</v>
      </c>
      <c r="BA6" s="15">
        <v>0</v>
      </c>
      <c r="BB6" s="7">
        <f>TRUNC((BA6/12*24),0)*8000</f>
        <v>0</v>
      </c>
      <c r="BC6" s="11">
        <f t="shared" si="13"/>
        <v>0</v>
      </c>
      <c r="BD6" s="15">
        <v>3105</v>
      </c>
      <c r="BE6" s="7">
        <f>TRUNC((BD6/12*24),0)*8000</f>
        <v>49680000</v>
      </c>
      <c r="BF6" s="13">
        <f t="shared" si="14"/>
        <v>13910.4</v>
      </c>
      <c r="BG6" s="15">
        <v>0</v>
      </c>
      <c r="BH6" s="7">
        <f>TRUNC((BG6/12*24),0)*8000</f>
        <v>0</v>
      </c>
      <c r="BI6" s="13">
        <f t="shared" si="15"/>
        <v>0</v>
      </c>
      <c r="BJ6" s="15">
        <v>0</v>
      </c>
      <c r="BK6" s="7">
        <f>TRUNC((BJ6/12*24),0)*8000</f>
        <v>0</v>
      </c>
      <c r="BL6" s="13">
        <f t="shared" si="16"/>
        <v>0</v>
      </c>
      <c r="BM6" s="15">
        <v>1800</v>
      </c>
      <c r="BN6" s="7">
        <f>TRUNC((BM6/12*24),0)*8000</f>
        <v>28800000</v>
      </c>
      <c r="BO6" s="13">
        <f t="shared" si="17"/>
        <v>8063.9999999999991</v>
      </c>
      <c r="BP6" s="15">
        <v>960</v>
      </c>
      <c r="BQ6" s="7">
        <f>TRUNC((BP6/12*24),0)*8000</f>
        <v>15360000</v>
      </c>
      <c r="BR6" s="13">
        <f t="shared" si="18"/>
        <v>4300.7999999999993</v>
      </c>
      <c r="BS6" s="15">
        <v>300</v>
      </c>
      <c r="BT6" s="7">
        <f>TRUNC((BS6/12*24),0)*8000</f>
        <v>4800000</v>
      </c>
      <c r="BU6" s="13">
        <f t="shared" si="19"/>
        <v>1343.9999999999998</v>
      </c>
      <c r="BV6" s="15">
        <v>0</v>
      </c>
      <c r="BW6" s="7">
        <f>TRUNC((BV6/12*24),0)*8000</f>
        <v>0</v>
      </c>
      <c r="BX6" s="13">
        <f t="shared" si="20"/>
        <v>0</v>
      </c>
      <c r="BY6" s="65">
        <v>184824000</v>
      </c>
    </row>
    <row r="7" spans="1:77" ht="45" customHeight="1" x14ac:dyDescent="0.25">
      <c r="A7" s="51"/>
      <c r="B7" s="39" t="s">
        <v>35</v>
      </c>
      <c r="C7" s="54"/>
      <c r="D7" s="40" t="s">
        <v>36</v>
      </c>
      <c r="E7" s="41" t="s">
        <v>37</v>
      </c>
      <c r="F7" s="41" t="s">
        <v>42</v>
      </c>
      <c r="G7" s="42" t="s">
        <v>43</v>
      </c>
      <c r="H7" s="42" t="s">
        <v>56</v>
      </c>
      <c r="I7" s="40" t="s">
        <v>44</v>
      </c>
      <c r="J7" s="44" t="s">
        <v>45</v>
      </c>
      <c r="K7" s="55"/>
      <c r="L7" s="55"/>
      <c r="M7" s="3">
        <v>2.7999999999999998E-4</v>
      </c>
      <c r="N7" s="15">
        <v>0</v>
      </c>
      <c r="O7" s="7">
        <f>TRUNC((N7/12*24),0)*10000</f>
        <v>0</v>
      </c>
      <c r="P7" s="11">
        <f t="shared" si="0"/>
        <v>0</v>
      </c>
      <c r="Q7" s="15">
        <v>0</v>
      </c>
      <c r="R7" s="7">
        <f>TRUNC((Q7/12*24),0)*10000</f>
        <v>0</v>
      </c>
      <c r="S7" s="11">
        <f t="shared" si="1"/>
        <v>0</v>
      </c>
      <c r="T7" s="15">
        <v>0</v>
      </c>
      <c r="U7" s="7">
        <f>TRUNC((T7/12*24),0)*10000</f>
        <v>0</v>
      </c>
      <c r="V7" s="11">
        <f t="shared" si="2"/>
        <v>0</v>
      </c>
      <c r="W7" s="18">
        <v>480</v>
      </c>
      <c r="X7" s="7">
        <f>TRUNC((W7/12*24),0)*10000</f>
        <v>9600000</v>
      </c>
      <c r="Y7" s="11">
        <f t="shared" si="3"/>
        <v>2687.9999999999995</v>
      </c>
      <c r="Z7" s="15">
        <v>0</v>
      </c>
      <c r="AA7" s="7">
        <f>TRUNC((Z7/12*24),0)*10000</f>
        <v>0</v>
      </c>
      <c r="AB7" s="11">
        <f t="shared" si="4"/>
        <v>0</v>
      </c>
      <c r="AC7" s="15">
        <v>0</v>
      </c>
      <c r="AD7" s="7">
        <f>TRUNC((AC7/12*24),0)*10000</f>
        <v>0</v>
      </c>
      <c r="AE7" s="11">
        <f t="shared" si="5"/>
        <v>0</v>
      </c>
      <c r="AF7" s="16">
        <v>0</v>
      </c>
      <c r="AG7" s="7">
        <f>TRUNC((AF7/12*24),0)*10000</f>
        <v>0</v>
      </c>
      <c r="AH7" s="12">
        <f t="shared" si="6"/>
        <v>0</v>
      </c>
      <c r="AI7" s="15">
        <v>0</v>
      </c>
      <c r="AJ7" s="7">
        <f>TRUNC((AI7/12*24),0)*10000</f>
        <v>0</v>
      </c>
      <c r="AK7" s="11">
        <f t="shared" si="7"/>
        <v>0</v>
      </c>
      <c r="AL7" s="15">
        <v>105</v>
      </c>
      <c r="AM7" s="7">
        <f>TRUNC((AL7/12*24),0)*10000</f>
        <v>2100000</v>
      </c>
      <c r="AN7" s="11">
        <f t="shared" si="8"/>
        <v>588</v>
      </c>
      <c r="AO7" s="15">
        <v>0</v>
      </c>
      <c r="AP7" s="7">
        <f>TRUNC((AO7/12*24),0)*10000</f>
        <v>0</v>
      </c>
      <c r="AQ7" s="11">
        <f t="shared" si="9"/>
        <v>0</v>
      </c>
      <c r="AR7" s="15">
        <v>0</v>
      </c>
      <c r="AS7" s="7">
        <f>TRUNC((AR7/12*24),0)*10000</f>
        <v>0</v>
      </c>
      <c r="AT7" s="11">
        <f t="shared" si="10"/>
        <v>0</v>
      </c>
      <c r="AU7" s="15">
        <v>0</v>
      </c>
      <c r="AV7" s="7">
        <f>TRUNC((AU7/12*24),0)*10000</f>
        <v>0</v>
      </c>
      <c r="AW7" s="11">
        <f t="shared" si="11"/>
        <v>0</v>
      </c>
      <c r="AX7" s="19">
        <v>0</v>
      </c>
      <c r="AY7" s="7">
        <f>TRUNC((AX7/12*24),0)*10000</f>
        <v>0</v>
      </c>
      <c r="AZ7" s="11">
        <f t="shared" si="12"/>
        <v>0</v>
      </c>
      <c r="BA7" s="15">
        <v>0</v>
      </c>
      <c r="BB7" s="7">
        <f>TRUNC((BA7/12*24),0)*10000</f>
        <v>0</v>
      </c>
      <c r="BC7" s="11">
        <f t="shared" si="13"/>
        <v>0</v>
      </c>
      <c r="BD7" s="15">
        <v>0</v>
      </c>
      <c r="BE7" s="7">
        <f>TRUNC((BD7/12*24),0)*10000</f>
        <v>0</v>
      </c>
      <c r="BF7" s="13">
        <f t="shared" si="14"/>
        <v>0</v>
      </c>
      <c r="BG7" s="15">
        <v>0</v>
      </c>
      <c r="BH7" s="7">
        <f>TRUNC((BG7/12*24),0)*10000</f>
        <v>0</v>
      </c>
      <c r="BI7" s="13">
        <f t="shared" si="15"/>
        <v>0</v>
      </c>
      <c r="BJ7" s="15">
        <v>0</v>
      </c>
      <c r="BK7" s="7">
        <f>TRUNC((BJ7/12*24),0)*10000</f>
        <v>0</v>
      </c>
      <c r="BL7" s="13">
        <f t="shared" si="16"/>
        <v>0</v>
      </c>
      <c r="BM7" s="15">
        <v>0</v>
      </c>
      <c r="BN7" s="7">
        <f>TRUNC((BM7/12*24),0)*10000</f>
        <v>0</v>
      </c>
      <c r="BO7" s="13">
        <f t="shared" si="17"/>
        <v>0</v>
      </c>
      <c r="BP7" s="15">
        <v>0</v>
      </c>
      <c r="BQ7" s="7">
        <f>TRUNC((BP7/12*24),0)*10000</f>
        <v>0</v>
      </c>
      <c r="BR7" s="13">
        <f t="shared" si="18"/>
        <v>0</v>
      </c>
      <c r="BS7" s="15">
        <v>0</v>
      </c>
      <c r="BT7" s="7">
        <f>TRUNC((BS7/12*24),0)*10000</f>
        <v>0</v>
      </c>
      <c r="BU7" s="13">
        <f t="shared" si="19"/>
        <v>0</v>
      </c>
      <c r="BV7" s="15">
        <v>0</v>
      </c>
      <c r="BW7" s="7">
        <f>TRUNC((BV7/12*24),0)*10000</f>
        <v>0</v>
      </c>
      <c r="BX7" s="13">
        <f t="shared" si="20"/>
        <v>0</v>
      </c>
      <c r="BY7" s="65">
        <v>3510000</v>
      </c>
    </row>
    <row r="10" spans="1:77" x14ac:dyDescent="0.25">
      <c r="K10" s="14"/>
    </row>
  </sheetData>
  <mergeCells count="26">
    <mergeCell ref="A3:A7"/>
    <mergeCell ref="C3:C7"/>
    <mergeCell ref="K3:K7"/>
    <mergeCell ref="L3:L7"/>
    <mergeCell ref="AU1:AW1"/>
    <mergeCell ref="AC1:AE1"/>
    <mergeCell ref="AF1:AH1"/>
    <mergeCell ref="AI1:AK1"/>
    <mergeCell ref="AL1:AN1"/>
    <mergeCell ref="AO1:AQ1"/>
    <mergeCell ref="AR1:AT1"/>
    <mergeCell ref="A1:L1"/>
    <mergeCell ref="N1:P1"/>
    <mergeCell ref="Q1:S1"/>
    <mergeCell ref="T1:V1"/>
    <mergeCell ref="Z1:AB1"/>
    <mergeCell ref="W1:Y1"/>
    <mergeCell ref="BM1:BO1"/>
    <mergeCell ref="BP1:BR1"/>
    <mergeCell ref="BS1:BU1"/>
    <mergeCell ref="BV1:BX1"/>
    <mergeCell ref="BJ1:BL1"/>
    <mergeCell ref="AX1:AZ1"/>
    <mergeCell ref="BA1:BC1"/>
    <mergeCell ref="BD1:BF1"/>
    <mergeCell ref="BG1:BI1"/>
  </mergeCells>
  <dataValidations disablePrompts="1" count="1">
    <dataValidation type="textLength" operator="equal" allowBlank="1" showErrorMessage="1" sqref="C3">
      <formula1>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zoomScale="80" zoomScaleNormal="80" workbookViewId="0">
      <selection activeCell="H24" sqref="H24"/>
    </sheetView>
  </sheetViews>
  <sheetFormatPr defaultColWidth="9.140625" defaultRowHeight="15" x14ac:dyDescent="0.25"/>
  <cols>
    <col min="1" max="1" width="9.85546875" style="36" customWidth="1"/>
    <col min="2" max="2" width="13" style="36" customWidth="1"/>
    <col min="3" max="3" width="24.7109375" style="23" customWidth="1"/>
    <col min="4" max="4" width="18.28515625" style="23" customWidth="1"/>
    <col min="5" max="5" width="20.5703125" style="23" customWidth="1"/>
    <col min="6" max="6" width="17.140625" style="23" customWidth="1"/>
    <col min="7" max="7" width="21" style="23" customWidth="1"/>
    <col min="8" max="9" width="17.28515625" style="23" customWidth="1"/>
    <col min="10" max="10" width="26.42578125" style="23" customWidth="1"/>
    <col min="11" max="11" width="31.140625" style="36" customWidth="1"/>
    <col min="12" max="12" width="19.5703125" style="23" customWidth="1"/>
    <col min="13" max="13" width="18.7109375" style="23" customWidth="1"/>
    <col min="14" max="14" width="17.7109375" style="37" customWidth="1"/>
    <col min="15" max="15" width="24.28515625" style="37" customWidth="1"/>
    <col min="16" max="16" width="24.85546875" style="37" customWidth="1"/>
    <col min="17" max="17" width="21.7109375" style="38" customWidth="1"/>
    <col min="18" max="16384" width="9.140625" style="23"/>
  </cols>
  <sheetData>
    <row r="1" spans="1:17" ht="96.75" customHeight="1" x14ac:dyDescent="0.25">
      <c r="A1" s="61" t="s">
        <v>72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22"/>
    </row>
    <row r="2" spans="1:17" ht="58.5" customHeight="1" x14ac:dyDescent="0.25">
      <c r="A2" s="24" t="s">
        <v>12</v>
      </c>
      <c r="B2" s="24" t="s">
        <v>30</v>
      </c>
      <c r="C2" s="24" t="s">
        <v>13</v>
      </c>
      <c r="D2" s="24" t="s">
        <v>14</v>
      </c>
      <c r="E2" s="24" t="s">
        <v>15</v>
      </c>
      <c r="F2" s="24" t="s">
        <v>16</v>
      </c>
      <c r="G2" s="24" t="s">
        <v>17</v>
      </c>
      <c r="H2" s="24" t="s">
        <v>18</v>
      </c>
      <c r="I2" s="24" t="s">
        <v>20</v>
      </c>
      <c r="J2" s="24" t="s">
        <v>19</v>
      </c>
      <c r="K2" s="24" t="s">
        <v>21</v>
      </c>
      <c r="L2" s="24" t="s">
        <v>57</v>
      </c>
      <c r="M2" s="24" t="s">
        <v>58</v>
      </c>
      <c r="N2" s="24" t="s">
        <v>59</v>
      </c>
      <c r="O2" s="24" t="s">
        <v>71</v>
      </c>
      <c r="P2" s="24" t="s">
        <v>60</v>
      </c>
      <c r="Q2" s="25" t="s">
        <v>61</v>
      </c>
    </row>
    <row r="3" spans="1:17" ht="27" customHeight="1" x14ac:dyDescent="0.25">
      <c r="A3" s="26">
        <v>1</v>
      </c>
      <c r="B3" s="26" t="s">
        <v>29</v>
      </c>
      <c r="C3" s="27" t="s">
        <v>36</v>
      </c>
      <c r="D3" s="28" t="s">
        <v>37</v>
      </c>
      <c r="E3" s="28" t="s">
        <v>38</v>
      </c>
      <c r="F3" s="27" t="s">
        <v>43</v>
      </c>
      <c r="G3" s="27" t="s">
        <v>56</v>
      </c>
      <c r="H3" s="29" t="s">
        <v>44</v>
      </c>
      <c r="I3" s="46" t="s">
        <v>73</v>
      </c>
      <c r="J3" s="29" t="s">
        <v>62</v>
      </c>
      <c r="K3" s="30" t="s">
        <v>74</v>
      </c>
      <c r="L3" s="26" t="s">
        <v>29</v>
      </c>
      <c r="M3" s="60">
        <v>1130064000</v>
      </c>
      <c r="N3" s="31" t="s">
        <v>63</v>
      </c>
      <c r="O3" s="32">
        <v>2.2000000000000001E-4</v>
      </c>
      <c r="P3" s="33" t="s">
        <v>64</v>
      </c>
      <c r="Q3" s="34">
        <f>O3*M3</f>
        <v>248614.08000000002</v>
      </c>
    </row>
    <row r="4" spans="1:17" ht="25.5" x14ac:dyDescent="0.25">
      <c r="A4" s="26"/>
      <c r="B4" s="26" t="s">
        <v>29</v>
      </c>
      <c r="C4" s="27"/>
      <c r="D4" s="28" t="s">
        <v>37</v>
      </c>
      <c r="E4" s="28" t="s">
        <v>38</v>
      </c>
      <c r="F4" s="27" t="s">
        <v>43</v>
      </c>
      <c r="G4" s="27" t="s">
        <v>56</v>
      </c>
      <c r="H4" s="29" t="s">
        <v>44</v>
      </c>
      <c r="I4" s="45" t="s">
        <v>80</v>
      </c>
      <c r="J4" s="29" t="s">
        <v>65</v>
      </c>
      <c r="K4" s="26">
        <v>6</v>
      </c>
      <c r="L4" s="26" t="s">
        <v>29</v>
      </c>
      <c r="M4" s="60"/>
      <c r="N4" s="31" t="s">
        <v>66</v>
      </c>
      <c r="O4" s="32">
        <v>2.4000000000000001E-4</v>
      </c>
      <c r="P4" s="33" t="s">
        <v>64</v>
      </c>
      <c r="Q4" s="34">
        <f>O4*M3</f>
        <v>271215.35999999999</v>
      </c>
    </row>
    <row r="5" spans="1:17" ht="27" customHeight="1" x14ac:dyDescent="0.25">
      <c r="A5" s="26"/>
      <c r="B5" s="26" t="s">
        <v>29</v>
      </c>
      <c r="C5" s="27"/>
      <c r="D5" s="28" t="s">
        <v>37</v>
      </c>
      <c r="E5" s="28" t="s">
        <v>38</v>
      </c>
      <c r="F5" s="27" t="s">
        <v>43</v>
      </c>
      <c r="G5" s="27" t="s">
        <v>56</v>
      </c>
      <c r="H5" s="29" t="s">
        <v>44</v>
      </c>
      <c r="I5" s="45" t="s">
        <v>85</v>
      </c>
      <c r="J5" s="29" t="s">
        <v>67</v>
      </c>
      <c r="K5" s="26">
        <v>6</v>
      </c>
      <c r="L5" s="26" t="s">
        <v>29</v>
      </c>
      <c r="M5" s="60"/>
      <c r="N5" s="31" t="s">
        <v>68</v>
      </c>
      <c r="O5" s="32">
        <v>2.7999999999999998E-4</v>
      </c>
      <c r="P5" s="33" t="s">
        <v>69</v>
      </c>
      <c r="Q5" s="34">
        <f>O5*M3</f>
        <v>316417.91999999998</v>
      </c>
    </row>
    <row r="6" spans="1:17" ht="28.5" customHeight="1" x14ac:dyDescent="0.25">
      <c r="A6" s="26">
        <v>1</v>
      </c>
      <c r="B6" s="26" t="s">
        <v>31</v>
      </c>
      <c r="C6" s="27" t="s">
        <v>36</v>
      </c>
      <c r="D6" s="28" t="s">
        <v>37</v>
      </c>
      <c r="E6" s="28" t="s">
        <v>39</v>
      </c>
      <c r="F6" s="27" t="s">
        <v>43</v>
      </c>
      <c r="G6" s="27" t="s">
        <v>56</v>
      </c>
      <c r="H6" s="29" t="s">
        <v>44</v>
      </c>
      <c r="I6" s="46" t="s">
        <v>77</v>
      </c>
      <c r="J6" s="29" t="s">
        <v>62</v>
      </c>
      <c r="K6" s="30" t="s">
        <v>74</v>
      </c>
      <c r="L6" s="26" t="s">
        <v>29</v>
      </c>
      <c r="M6" s="60">
        <v>26812604000</v>
      </c>
      <c r="N6" s="31" t="s">
        <v>63</v>
      </c>
      <c r="O6" s="32">
        <v>2.2000000000000001E-4</v>
      </c>
      <c r="P6" s="33" t="s">
        <v>64</v>
      </c>
      <c r="Q6" s="35">
        <f>O6*M6</f>
        <v>5898772.8799999999</v>
      </c>
    </row>
    <row r="7" spans="1:17" ht="25.5" x14ac:dyDescent="0.25">
      <c r="A7" s="26"/>
      <c r="B7" s="26" t="s">
        <v>31</v>
      </c>
      <c r="C7" s="27"/>
      <c r="D7" s="28" t="s">
        <v>37</v>
      </c>
      <c r="E7" s="28" t="s">
        <v>39</v>
      </c>
      <c r="F7" s="27" t="s">
        <v>43</v>
      </c>
      <c r="G7" s="27" t="s">
        <v>56</v>
      </c>
      <c r="H7" s="29" t="s">
        <v>44</v>
      </c>
      <c r="I7" s="45" t="s">
        <v>81</v>
      </c>
      <c r="J7" s="29" t="s">
        <v>65</v>
      </c>
      <c r="K7" s="26">
        <v>6</v>
      </c>
      <c r="L7" s="26" t="s">
        <v>29</v>
      </c>
      <c r="M7" s="60"/>
      <c r="N7" s="31" t="s">
        <v>66</v>
      </c>
      <c r="O7" s="32">
        <v>2.4000000000000001E-4</v>
      </c>
      <c r="P7" s="33" t="s">
        <v>64</v>
      </c>
      <c r="Q7" s="35">
        <f>O7*M6</f>
        <v>6435024.96</v>
      </c>
    </row>
    <row r="8" spans="1:17" ht="19.5" customHeight="1" x14ac:dyDescent="0.25">
      <c r="A8" s="26"/>
      <c r="B8" s="26" t="s">
        <v>31</v>
      </c>
      <c r="C8" s="27"/>
      <c r="D8" s="28" t="s">
        <v>37</v>
      </c>
      <c r="E8" s="28" t="s">
        <v>39</v>
      </c>
      <c r="F8" s="27" t="s">
        <v>43</v>
      </c>
      <c r="G8" s="27" t="s">
        <v>56</v>
      </c>
      <c r="H8" s="29" t="s">
        <v>44</v>
      </c>
      <c r="I8" s="45" t="s">
        <v>86</v>
      </c>
      <c r="J8" s="29" t="s">
        <v>67</v>
      </c>
      <c r="K8" s="26">
        <v>6</v>
      </c>
      <c r="L8" s="26" t="s">
        <v>29</v>
      </c>
      <c r="M8" s="60"/>
      <c r="N8" s="31" t="s">
        <v>68</v>
      </c>
      <c r="O8" s="32">
        <v>2.7999999999999998E-4</v>
      </c>
      <c r="P8" s="33" t="s">
        <v>69</v>
      </c>
      <c r="Q8" s="35">
        <f>O8*M6</f>
        <v>7507529.1199999992</v>
      </c>
    </row>
    <row r="9" spans="1:17" ht="28.5" customHeight="1" x14ac:dyDescent="0.25">
      <c r="A9" s="26">
        <v>1</v>
      </c>
      <c r="B9" s="26" t="s">
        <v>28</v>
      </c>
      <c r="C9" s="27" t="s">
        <v>36</v>
      </c>
      <c r="D9" s="28" t="s">
        <v>37</v>
      </c>
      <c r="E9" s="28" t="s">
        <v>40</v>
      </c>
      <c r="F9" s="27" t="s">
        <v>43</v>
      </c>
      <c r="G9" s="27" t="s">
        <v>56</v>
      </c>
      <c r="H9" s="29" t="s">
        <v>44</v>
      </c>
      <c r="I9" s="45" t="s">
        <v>78</v>
      </c>
      <c r="J9" s="29" t="s">
        <v>62</v>
      </c>
      <c r="K9" s="30" t="s">
        <v>75</v>
      </c>
      <c r="L9" s="26" t="s">
        <v>29</v>
      </c>
      <c r="M9" s="60">
        <v>5352498000</v>
      </c>
      <c r="N9" s="31" t="s">
        <v>63</v>
      </c>
      <c r="O9" s="32">
        <v>2.2000000000000001E-4</v>
      </c>
      <c r="P9" s="33" t="s">
        <v>64</v>
      </c>
      <c r="Q9" s="34">
        <f>O9*M9</f>
        <v>1177549.56</v>
      </c>
    </row>
    <row r="10" spans="1:17" ht="25.5" x14ac:dyDescent="0.25">
      <c r="A10" s="26"/>
      <c r="B10" s="26" t="s">
        <v>28</v>
      </c>
      <c r="C10" s="27"/>
      <c r="D10" s="28" t="s">
        <v>37</v>
      </c>
      <c r="E10" s="28" t="s">
        <v>40</v>
      </c>
      <c r="F10" s="27" t="s">
        <v>43</v>
      </c>
      <c r="G10" s="27" t="s">
        <v>56</v>
      </c>
      <c r="H10" s="29" t="s">
        <v>44</v>
      </c>
      <c r="I10" s="45" t="s">
        <v>82</v>
      </c>
      <c r="J10" s="29" t="s">
        <v>65</v>
      </c>
      <c r="K10" s="26">
        <v>10</v>
      </c>
      <c r="L10" s="26" t="s">
        <v>29</v>
      </c>
      <c r="M10" s="60"/>
      <c r="N10" s="31" t="s">
        <v>66</v>
      </c>
      <c r="O10" s="32">
        <v>2.4000000000000001E-4</v>
      </c>
      <c r="P10" s="33" t="s">
        <v>64</v>
      </c>
      <c r="Q10" s="34">
        <f>O10*M9</f>
        <v>1284599.52</v>
      </c>
    </row>
    <row r="11" spans="1:17" ht="25.5" customHeight="1" x14ac:dyDescent="0.25">
      <c r="A11" s="26"/>
      <c r="B11" s="26" t="s">
        <v>28</v>
      </c>
      <c r="C11" s="27"/>
      <c r="D11" s="28" t="s">
        <v>37</v>
      </c>
      <c r="E11" s="28" t="s">
        <v>40</v>
      </c>
      <c r="F11" s="27" t="s">
        <v>43</v>
      </c>
      <c r="G11" s="27" t="s">
        <v>56</v>
      </c>
      <c r="H11" s="29" t="s">
        <v>44</v>
      </c>
      <c r="I11" s="45" t="s">
        <v>87</v>
      </c>
      <c r="J11" s="29" t="s">
        <v>67</v>
      </c>
      <c r="K11" s="26">
        <v>10</v>
      </c>
      <c r="L11" s="26" t="s">
        <v>29</v>
      </c>
      <c r="M11" s="60"/>
      <c r="N11" s="31" t="s">
        <v>68</v>
      </c>
      <c r="O11" s="32">
        <v>2.7999999999999998E-4</v>
      </c>
      <c r="P11" s="33" t="s">
        <v>69</v>
      </c>
      <c r="Q11" s="34">
        <f>O11*M9</f>
        <v>1498699.44</v>
      </c>
    </row>
    <row r="12" spans="1:17" ht="33" customHeight="1" x14ac:dyDescent="0.25">
      <c r="A12" s="26">
        <v>1</v>
      </c>
      <c r="B12" s="26" t="s">
        <v>32</v>
      </c>
      <c r="C12" s="27" t="s">
        <v>36</v>
      </c>
      <c r="D12" s="28" t="s">
        <v>37</v>
      </c>
      <c r="E12" s="28" t="s">
        <v>41</v>
      </c>
      <c r="F12" s="27" t="s">
        <v>43</v>
      </c>
      <c r="G12" s="27" t="s">
        <v>56</v>
      </c>
      <c r="H12" s="29" t="s">
        <v>44</v>
      </c>
      <c r="I12" s="45" t="s">
        <v>79</v>
      </c>
      <c r="J12" s="29" t="s">
        <v>62</v>
      </c>
      <c r="K12" s="30" t="s">
        <v>75</v>
      </c>
      <c r="L12" s="26" t="s">
        <v>29</v>
      </c>
      <c r="M12" s="60">
        <v>800904000</v>
      </c>
      <c r="N12" s="31" t="s">
        <v>63</v>
      </c>
      <c r="O12" s="32">
        <v>2.2000000000000001E-4</v>
      </c>
      <c r="P12" s="33" t="s">
        <v>64</v>
      </c>
      <c r="Q12" s="34">
        <f>O12*M12</f>
        <v>176198.88</v>
      </c>
    </row>
    <row r="13" spans="1:17" ht="25.5" x14ac:dyDescent="0.25">
      <c r="A13" s="26"/>
      <c r="B13" s="26" t="s">
        <v>32</v>
      </c>
      <c r="C13" s="27"/>
      <c r="D13" s="28" t="s">
        <v>37</v>
      </c>
      <c r="E13" s="28" t="s">
        <v>41</v>
      </c>
      <c r="F13" s="27" t="s">
        <v>43</v>
      </c>
      <c r="G13" s="27" t="s">
        <v>56</v>
      </c>
      <c r="H13" s="29" t="s">
        <v>44</v>
      </c>
      <c r="I13" s="46" t="s">
        <v>83</v>
      </c>
      <c r="J13" s="29" t="s">
        <v>65</v>
      </c>
      <c r="K13" s="30" t="s">
        <v>70</v>
      </c>
      <c r="L13" s="30" t="s">
        <v>29</v>
      </c>
      <c r="M13" s="60"/>
      <c r="N13" s="31" t="s">
        <v>66</v>
      </c>
      <c r="O13" s="32">
        <v>2.4000000000000001E-4</v>
      </c>
      <c r="P13" s="33" t="s">
        <v>64</v>
      </c>
      <c r="Q13" s="34">
        <f>O13*M12</f>
        <v>192216.95999999999</v>
      </c>
    </row>
    <row r="14" spans="1:17" ht="21.75" customHeight="1" x14ac:dyDescent="0.25">
      <c r="A14" s="26"/>
      <c r="B14" s="26" t="s">
        <v>32</v>
      </c>
      <c r="C14" s="27"/>
      <c r="D14" s="28" t="s">
        <v>37</v>
      </c>
      <c r="E14" s="28" t="s">
        <v>41</v>
      </c>
      <c r="F14" s="27" t="s">
        <v>43</v>
      </c>
      <c r="G14" s="27" t="s">
        <v>56</v>
      </c>
      <c r="H14" s="29" t="s">
        <v>44</v>
      </c>
      <c r="I14" s="45" t="s">
        <v>88</v>
      </c>
      <c r="J14" s="29" t="s">
        <v>67</v>
      </c>
      <c r="K14" s="26">
        <v>10</v>
      </c>
      <c r="L14" s="26" t="s">
        <v>29</v>
      </c>
      <c r="M14" s="60"/>
      <c r="N14" s="31" t="s">
        <v>68</v>
      </c>
      <c r="O14" s="32">
        <v>2.7999999999999998E-4</v>
      </c>
      <c r="P14" s="33" t="s">
        <v>69</v>
      </c>
      <c r="Q14" s="34">
        <f>O14*M12</f>
        <v>224253.11999999997</v>
      </c>
    </row>
    <row r="15" spans="1:17" ht="28.5" customHeight="1" x14ac:dyDescent="0.25">
      <c r="A15" s="26">
        <v>1</v>
      </c>
      <c r="B15" s="26" t="s">
        <v>35</v>
      </c>
      <c r="C15" s="27" t="s">
        <v>36</v>
      </c>
      <c r="D15" s="28" t="s">
        <v>37</v>
      </c>
      <c r="E15" s="28" t="s">
        <v>42</v>
      </c>
      <c r="F15" s="27" t="s">
        <v>43</v>
      </c>
      <c r="G15" s="27" t="s">
        <v>56</v>
      </c>
      <c r="H15" s="29" t="s">
        <v>44</v>
      </c>
      <c r="I15" s="45" t="s">
        <v>76</v>
      </c>
      <c r="J15" s="29" t="s">
        <v>62</v>
      </c>
      <c r="K15" s="30" t="s">
        <v>75</v>
      </c>
      <c r="L15" s="26" t="s">
        <v>29</v>
      </c>
      <c r="M15" s="60">
        <v>15210000</v>
      </c>
      <c r="N15" s="31" t="s">
        <v>63</v>
      </c>
      <c r="O15" s="32">
        <v>2.2000000000000001E-4</v>
      </c>
      <c r="P15" s="33" t="s">
        <v>64</v>
      </c>
      <c r="Q15" s="34">
        <f>O15*M15</f>
        <v>3346.2000000000003</v>
      </c>
    </row>
    <row r="16" spans="1:17" ht="25.5" x14ac:dyDescent="0.25">
      <c r="A16" s="26"/>
      <c r="B16" s="26" t="s">
        <v>35</v>
      </c>
      <c r="C16" s="27"/>
      <c r="D16" s="28" t="s">
        <v>37</v>
      </c>
      <c r="E16" s="28" t="s">
        <v>42</v>
      </c>
      <c r="F16" s="27" t="s">
        <v>43</v>
      </c>
      <c r="G16" s="27" t="s">
        <v>56</v>
      </c>
      <c r="H16" s="29" t="s">
        <v>44</v>
      </c>
      <c r="I16" s="45" t="s">
        <v>84</v>
      </c>
      <c r="J16" s="29" t="s">
        <v>65</v>
      </c>
      <c r="K16" s="26">
        <v>10</v>
      </c>
      <c r="L16" s="26" t="s">
        <v>29</v>
      </c>
      <c r="M16" s="60"/>
      <c r="N16" s="31" t="s">
        <v>66</v>
      </c>
      <c r="O16" s="32">
        <v>2.4000000000000001E-4</v>
      </c>
      <c r="P16" s="33" t="s">
        <v>64</v>
      </c>
      <c r="Q16" s="34">
        <f>O16*M15</f>
        <v>3650.4</v>
      </c>
    </row>
    <row r="17" spans="1:17" ht="27" customHeight="1" x14ac:dyDescent="0.25">
      <c r="A17" s="26"/>
      <c r="B17" s="26" t="s">
        <v>35</v>
      </c>
      <c r="C17" s="27"/>
      <c r="D17" s="28" t="s">
        <v>37</v>
      </c>
      <c r="E17" s="28" t="s">
        <v>42</v>
      </c>
      <c r="F17" s="27" t="s">
        <v>43</v>
      </c>
      <c r="G17" s="27" t="s">
        <v>56</v>
      </c>
      <c r="H17" s="29" t="s">
        <v>44</v>
      </c>
      <c r="I17" s="45" t="s">
        <v>89</v>
      </c>
      <c r="J17" s="29" t="s">
        <v>67</v>
      </c>
      <c r="K17" s="26">
        <v>10</v>
      </c>
      <c r="L17" s="26" t="s">
        <v>29</v>
      </c>
      <c r="M17" s="60"/>
      <c r="N17" s="31" t="s">
        <v>68</v>
      </c>
      <c r="O17" s="32">
        <v>2.7999999999999998E-4</v>
      </c>
      <c r="P17" s="33" t="s">
        <v>69</v>
      </c>
      <c r="Q17" s="34">
        <f>O17*M15</f>
        <v>4258.7999999999993</v>
      </c>
    </row>
  </sheetData>
  <mergeCells count="6">
    <mergeCell ref="M15:M17"/>
    <mergeCell ref="A1:P1"/>
    <mergeCell ref="M3:M5"/>
    <mergeCell ref="M6:M8"/>
    <mergeCell ref="M9:M11"/>
    <mergeCell ref="M12:M14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Prospetto Fabbisogni</vt:lpstr>
      <vt:lpstr>TABELLA RIEPILOGATIVA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dcterms:created xsi:type="dcterms:W3CDTF">2019-06-18T06:56:08Z</dcterms:created>
  <dcterms:modified xsi:type="dcterms:W3CDTF">2024-03-04T11:38:58Z</dcterms:modified>
</cp:coreProperties>
</file>