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grimaudo\Desktop\QGR\2026-2028\Marianna QGR Fase 5.1 Grafici (13-01-2026)\"/>
    </mc:Choice>
  </mc:AlternateContent>
  <bookViews>
    <workbookView xWindow="0" yWindow="0" windowWidth="28800" windowHeight="11580" tabRatio="599" activeTab="2"/>
  </bookViews>
  <sheets>
    <sheet name="QGR" sheetId="1" r:id="rId1"/>
    <sheet name="Tabelle" sheetId="7" r:id="rId2"/>
    <sheet name="Grafici" sheetId="6" r:id="rId3"/>
  </sheets>
  <definedNames>
    <definedName name="_xlnm._FilterDatabase" localSheetId="2" hidden="1">Grafici!$A$30:$E$30</definedName>
    <definedName name="_xlnm.Print_Area" localSheetId="1">Tabelle!$B$36:$E$48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6" l="1"/>
  <c r="J26" i="1" l="1"/>
  <c r="J36" i="1" s="1"/>
  <c r="J39" i="1" s="1"/>
  <c r="I26" i="1"/>
  <c r="I36" i="1" s="1"/>
  <c r="I39" i="1" s="1"/>
  <c r="H26" i="1"/>
  <c r="H36" i="1" s="1"/>
  <c r="H39" i="1" s="1"/>
  <c r="G26" i="1"/>
  <c r="G36" i="1" s="1"/>
  <c r="G39" i="1" s="1"/>
  <c r="E26" i="1"/>
  <c r="E36" i="1" s="1"/>
  <c r="E39" i="1" s="1"/>
  <c r="D26" i="1"/>
  <c r="D36" i="1" s="1"/>
  <c r="D39" i="1" s="1"/>
  <c r="C26" i="1"/>
  <c r="C36" i="1" s="1"/>
  <c r="C39" i="1" s="1"/>
  <c r="B26" i="1"/>
  <c r="B36" i="1" s="1"/>
  <c r="B39" i="1" s="1"/>
  <c r="C38" i="7" l="1"/>
  <c r="C22" i="7"/>
  <c r="C6" i="7"/>
  <c r="E46" i="7"/>
  <c r="E49" i="6" s="1"/>
  <c r="C231" i="6" s="1"/>
  <c r="E45" i="7"/>
  <c r="C46" i="7"/>
  <c r="E39" i="6" s="1"/>
  <c r="C221" i="6" s="1"/>
  <c r="E30" i="7"/>
  <c r="D49" i="6" s="1"/>
  <c r="C162" i="6" s="1"/>
  <c r="E29" i="7"/>
  <c r="C30" i="7"/>
  <c r="D39" i="6" s="1"/>
  <c r="C152" i="6" s="1"/>
  <c r="E14" i="7"/>
  <c r="C49" i="6" s="1"/>
  <c r="C14" i="7"/>
  <c r="C39" i="6" s="1"/>
  <c r="E13" i="7"/>
  <c r="E47" i="7" l="1"/>
  <c r="E50" i="6" s="1"/>
  <c r="C232" i="6" s="1"/>
  <c r="E44" i="7"/>
  <c r="E48" i="6" s="1"/>
  <c r="C230" i="6" s="1"/>
  <c r="E43" i="7"/>
  <c r="E42" i="7"/>
  <c r="E47" i="6" s="1"/>
  <c r="C229" i="6" s="1"/>
  <c r="E41" i="7"/>
  <c r="E40" i="7"/>
  <c r="E46" i="6" s="1"/>
  <c r="C228" i="6" s="1"/>
  <c r="E38" i="7"/>
  <c r="E45" i="6" s="1"/>
  <c r="C227" i="6" s="1"/>
  <c r="E37" i="7"/>
  <c r="E44" i="6" s="1"/>
  <c r="C47" i="7"/>
  <c r="E40" i="6" s="1"/>
  <c r="C222" i="6" s="1"/>
  <c r="C45" i="7"/>
  <c r="E38" i="6" s="1"/>
  <c r="C220" i="6" s="1"/>
  <c r="C44" i="7"/>
  <c r="E37" i="6" s="1"/>
  <c r="C219" i="6" s="1"/>
  <c r="C43" i="7"/>
  <c r="E36" i="6" s="1"/>
  <c r="C218" i="6" s="1"/>
  <c r="C42" i="7"/>
  <c r="E35" i="6" s="1"/>
  <c r="C217" i="6" s="1"/>
  <c r="C41" i="7"/>
  <c r="E34" i="6" s="1"/>
  <c r="C216" i="6" s="1"/>
  <c r="C40" i="7"/>
  <c r="E33" i="6" s="1"/>
  <c r="C215" i="6" s="1"/>
  <c r="C39" i="7"/>
  <c r="E32" i="6" s="1"/>
  <c r="C214" i="6" s="1"/>
  <c r="C37" i="7"/>
  <c r="E31" i="7"/>
  <c r="D50" i="6" s="1"/>
  <c r="C163" i="6" s="1"/>
  <c r="E28" i="7"/>
  <c r="D48" i="6" s="1"/>
  <c r="C161" i="6" s="1"/>
  <c r="E27" i="7"/>
  <c r="E26" i="7"/>
  <c r="D47" i="6" s="1"/>
  <c r="C160" i="6" s="1"/>
  <c r="E25" i="7"/>
  <c r="E24" i="7"/>
  <c r="D46" i="6" s="1"/>
  <c r="C159" i="6" s="1"/>
  <c r="E23" i="7"/>
  <c r="E22" i="7"/>
  <c r="D45" i="6" s="1"/>
  <c r="C158" i="6" s="1"/>
  <c r="E21" i="7"/>
  <c r="C31" i="7"/>
  <c r="D40" i="6" s="1"/>
  <c r="C153" i="6" s="1"/>
  <c r="C29" i="7"/>
  <c r="D38" i="6" s="1"/>
  <c r="C151" i="6" s="1"/>
  <c r="C28" i="7"/>
  <c r="D37" i="6" s="1"/>
  <c r="C150" i="6" s="1"/>
  <c r="C27" i="7"/>
  <c r="D36" i="6" s="1"/>
  <c r="C149" i="6" s="1"/>
  <c r="C26" i="7"/>
  <c r="D35" i="6" s="1"/>
  <c r="C148" i="6" s="1"/>
  <c r="C25" i="7"/>
  <c r="D34" i="6" s="1"/>
  <c r="C147" i="6" s="1"/>
  <c r="C24" i="7"/>
  <c r="D33" i="6" s="1"/>
  <c r="C146" i="6" s="1"/>
  <c r="C23" i="7"/>
  <c r="D32" i="6" s="1"/>
  <c r="C145" i="6" s="1"/>
  <c r="C21" i="7"/>
  <c r="E15" i="7"/>
  <c r="C50" i="6" s="1"/>
  <c r="E12" i="7"/>
  <c r="C48" i="6" s="1"/>
  <c r="E10" i="7"/>
  <c r="C47" i="6" s="1"/>
  <c r="E9" i="7"/>
  <c r="E8" i="7"/>
  <c r="C46" i="6" s="1"/>
  <c r="E7" i="7"/>
  <c r="E6" i="7"/>
  <c r="C45" i="6" s="1"/>
  <c r="E5" i="7"/>
  <c r="C15" i="7"/>
  <c r="C40" i="6" s="1"/>
  <c r="C13" i="7"/>
  <c r="C38" i="6" s="1"/>
  <c r="C12" i="7"/>
  <c r="C37" i="6" s="1"/>
  <c r="C11" i="7"/>
  <c r="C36" i="6" s="1"/>
  <c r="C10" i="7"/>
  <c r="C35" i="6" s="1"/>
  <c r="C9" i="7"/>
  <c r="C34" i="6" s="1"/>
  <c r="C7" i="7"/>
  <c r="C32" i="6" s="1"/>
  <c r="C5" i="7"/>
  <c r="C226" i="6" l="1"/>
  <c r="E51" i="6"/>
  <c r="C31" i="6"/>
  <c r="D31" i="6"/>
  <c r="C32" i="7"/>
  <c r="E31" i="6"/>
  <c r="C48" i="7"/>
  <c r="D44" i="6"/>
  <c r="E32" i="7"/>
  <c r="C44" i="6"/>
  <c r="E39" i="7"/>
  <c r="E48" i="7" s="1"/>
  <c r="E11" i="7"/>
  <c r="E16" i="7" s="1"/>
  <c r="H48" i="6" l="1"/>
  <c r="H45" i="6"/>
  <c r="H47" i="6"/>
  <c r="H49" i="6"/>
  <c r="H50" i="6"/>
  <c r="H46" i="6"/>
  <c r="H44" i="6"/>
  <c r="C157" i="6"/>
  <c r="D51" i="6"/>
  <c r="G44" i="6" s="1"/>
  <c r="C51" i="6"/>
  <c r="C213" i="6"/>
  <c r="E41" i="6"/>
  <c r="C144" i="6"/>
  <c r="D41" i="6"/>
  <c r="C8" i="7"/>
  <c r="C16" i="7" s="1"/>
  <c r="G46" i="6" l="1"/>
  <c r="G50" i="6"/>
  <c r="G47" i="6"/>
  <c r="G45" i="6"/>
  <c r="G48" i="6"/>
  <c r="G49" i="6"/>
  <c r="F46" i="6"/>
  <c r="F45" i="6"/>
  <c r="F47" i="6"/>
  <c r="F48" i="6"/>
  <c r="F49" i="6"/>
  <c r="F50" i="6"/>
  <c r="F44" i="6"/>
  <c r="H32" i="6"/>
  <c r="H35" i="6"/>
  <c r="H40" i="6"/>
  <c r="H36" i="6"/>
  <c r="H37" i="6"/>
  <c r="H38" i="6"/>
  <c r="H39" i="6"/>
  <c r="H34" i="6"/>
  <c r="H33" i="6"/>
  <c r="H31" i="6"/>
  <c r="G33" i="6"/>
  <c r="G34" i="6"/>
  <c r="G36" i="6"/>
  <c r="G37" i="6"/>
  <c r="G39" i="6"/>
  <c r="G40" i="6"/>
  <c r="G32" i="6"/>
  <c r="G35" i="6"/>
  <c r="G38" i="6"/>
  <c r="G31" i="6"/>
  <c r="C33" i="6"/>
  <c r="C41" i="6" s="1"/>
  <c r="F31" i="6" s="1"/>
  <c r="F32" i="6" l="1"/>
  <c r="F39" i="6"/>
  <c r="F40" i="6"/>
  <c r="F36" i="6"/>
  <c r="F34" i="6"/>
  <c r="F33" i="6"/>
  <c r="F38" i="6"/>
  <c r="F35" i="6"/>
  <c r="G52" i="1" l="1"/>
  <c r="H52" i="1"/>
  <c r="J52" i="1"/>
  <c r="I52" i="1"/>
</calcChain>
</file>

<file path=xl/sharedStrings.xml><?xml version="1.0" encoding="utf-8"?>
<sst xmlns="http://schemas.openxmlformats.org/spreadsheetml/2006/main" count="209" uniqueCount="70">
  <si>
    <t>ENTRATE</t>
  </si>
  <si>
    <t>SPESE</t>
  </si>
  <si>
    <t>Fondo di cassa presunto all'inizio dell'esercizio</t>
  </si>
  <si>
    <t xml:space="preserve">Utilizzo avanzo presunto di amministrazione </t>
  </si>
  <si>
    <t>Fondo pluriennale vincolato</t>
  </si>
  <si>
    <t xml:space="preserve"> - di cui fondo pluriennale vincolato</t>
  </si>
  <si>
    <t>Totale entrate finali………………….</t>
  </si>
  <si>
    <t>Totale spese finali………………….</t>
  </si>
  <si>
    <t>Totale titoli</t>
  </si>
  <si>
    <t>TOTALE COMPLESSIVO ENTRATE</t>
  </si>
  <si>
    <t>TOTALE COMPLESSIVO SPESE</t>
  </si>
  <si>
    <t xml:space="preserve">Fondo di cassa finale presunto </t>
  </si>
  <si>
    <t xml:space="preserve">(1) Corrisponde alla prima voce  del conto del bilancio spese.  </t>
  </si>
  <si>
    <t>(2) Solo per le regioni e le province autonome di Trento e di Bolzano. Corrisponde alla seconda voce del conto del bilancio spese</t>
  </si>
  <si>
    <t>* Indicare gli anni di riferimento N, N+1 e N+2.</t>
  </si>
  <si>
    <t>BILANCIO DI PREVISIONE</t>
  </si>
  <si>
    <t xml:space="preserve">di cui Fondo anticipazioni di liquidità </t>
  </si>
  <si>
    <t>QUADRO GENERALE RIASSUNTIVO 2020-2022</t>
  </si>
  <si>
    <t>Titolo 1 - Entrate correnti di natura tributaria, contributiva e perequativa</t>
  </si>
  <si>
    <t>Titolo 2 - Trasferimenti correnti</t>
  </si>
  <si>
    <t>Titolo 3 - Entrate extratributarie</t>
  </si>
  <si>
    <t xml:space="preserve">Titolo 4 - Entrate in conto capitale </t>
  </si>
  <si>
    <t>Titolo 5 - Entrate da riduzione di attività finanziarie</t>
  </si>
  <si>
    <t>Titolo 6 - Accensione di prestiti</t>
  </si>
  <si>
    <t>Titolo 7 - Anticipazioni da istituto tesoriere/cassiere</t>
  </si>
  <si>
    <t>Titolo 9 - Entrate per conto di terzi e partite di giro</t>
  </si>
  <si>
    <t xml:space="preserve">Disavanzo di amministrazione </t>
  </si>
  <si>
    <t>Titolo 1 - Spese correnti</t>
  </si>
  <si>
    <t>Titolo 2 - Spese in conto capitale</t>
  </si>
  <si>
    <t>Titolo 3 - Spese per incremento di attività finanziarie</t>
  </si>
  <si>
    <t>Titolo 4 - Rimborso di prestiti</t>
  </si>
  <si>
    <t>Titolo 5 - Chiusura Anticipazioni da istituto tesoriere/cassiere</t>
  </si>
  <si>
    <t>Titolo 7 - Spese per conto terzi e partite di giro</t>
  </si>
  <si>
    <t>(ELENCO TITOLI COMPLETI)</t>
  </si>
  <si>
    <t>(ELENCO TITOLI CON VALORI)</t>
  </si>
  <si>
    <t>Totale</t>
  </si>
  <si>
    <t xml:space="preserve"> - di cui fondo anticipazioni di liquidità</t>
  </si>
  <si>
    <t xml:space="preserve"> - di cui utilizzo fondo anticipazioni di liquidità</t>
  </si>
  <si>
    <t>Allegato nr. 6/P</t>
  </si>
  <si>
    <r>
      <t>Disavanzo  di  amministrazione</t>
    </r>
    <r>
      <rPr>
        <b/>
        <vertAlign val="superscript"/>
        <sz val="11"/>
        <rFont val="Calibri"/>
        <family val="2"/>
      </rPr>
      <t>(1)</t>
    </r>
  </si>
  <si>
    <t xml:space="preserve">di cui Utilizzo Fondo anticipazioni di liquidità </t>
  </si>
  <si>
    <r>
      <t>Disavanzo derivante da debito autorizzato e non contratto</t>
    </r>
    <r>
      <rPr>
        <b/>
        <i/>
        <vertAlign val="superscript"/>
        <sz val="11"/>
        <rFont val="Calibri"/>
        <family val="2"/>
      </rPr>
      <t xml:space="preserve"> (2) </t>
    </r>
  </si>
  <si>
    <r>
      <rPr>
        <b/>
        <sz val="11"/>
        <color indexed="8"/>
        <rFont val="Calibri"/>
        <family val="2"/>
      </rPr>
      <t>Titolo 1</t>
    </r>
    <r>
      <rPr>
        <sz val="11"/>
        <color theme="1"/>
        <rFont val="Calibri"/>
        <family val="2"/>
        <scheme val="minor"/>
      </rPr>
      <t xml:space="preserve"> - Entrate correnti di natura tributaria, contributiva e perequativa</t>
    </r>
  </si>
  <si>
    <r>
      <rPr>
        <b/>
        <sz val="11"/>
        <color indexed="8"/>
        <rFont val="Calibri"/>
        <family val="2"/>
      </rPr>
      <t>Titolo 1</t>
    </r>
    <r>
      <rPr>
        <sz val="11"/>
        <color theme="1"/>
        <rFont val="Calibri"/>
        <family val="2"/>
        <scheme val="minor"/>
      </rPr>
      <t xml:space="preserve"> - Spese correnti</t>
    </r>
  </si>
  <si>
    <r>
      <rPr>
        <b/>
        <sz val="11"/>
        <color indexed="8"/>
        <rFont val="Calibri"/>
        <family val="2"/>
      </rPr>
      <t>Titolo 2</t>
    </r>
    <r>
      <rPr>
        <sz val="11"/>
        <color theme="1"/>
        <rFont val="Calibri"/>
        <family val="2"/>
        <scheme val="minor"/>
      </rPr>
      <t xml:space="preserve"> - Trasferimenti correnti</t>
    </r>
  </si>
  <si>
    <r>
      <rPr>
        <b/>
        <sz val="11"/>
        <color indexed="8"/>
        <rFont val="Calibri"/>
        <family val="2"/>
      </rPr>
      <t xml:space="preserve">Titolo 3 </t>
    </r>
    <r>
      <rPr>
        <sz val="11"/>
        <color theme="1"/>
        <rFont val="Calibri"/>
        <family val="2"/>
        <scheme val="minor"/>
      </rPr>
      <t>- Entrate extratributarie</t>
    </r>
  </si>
  <si>
    <r>
      <rPr>
        <b/>
        <sz val="11"/>
        <color indexed="8"/>
        <rFont val="Calibri"/>
        <family val="2"/>
      </rPr>
      <t>Titolo 4</t>
    </r>
    <r>
      <rPr>
        <sz val="11"/>
        <color theme="1"/>
        <rFont val="Calibri"/>
        <family val="2"/>
        <scheme val="minor"/>
      </rPr>
      <t xml:space="preserve"> - Entrate in conto capitale </t>
    </r>
  </si>
  <si>
    <r>
      <rPr>
        <b/>
        <sz val="11"/>
        <color indexed="8"/>
        <rFont val="Calibri"/>
        <family val="2"/>
      </rPr>
      <t>Titolo 2</t>
    </r>
    <r>
      <rPr>
        <sz val="11"/>
        <color theme="1"/>
        <rFont val="Calibri"/>
        <family val="2"/>
        <scheme val="minor"/>
      </rPr>
      <t xml:space="preserve"> - Spese in conto capitale</t>
    </r>
  </si>
  <si>
    <r>
      <rPr>
        <b/>
        <sz val="11"/>
        <color indexed="8"/>
        <rFont val="Calibri"/>
        <family val="2"/>
      </rPr>
      <t>Titolo 5</t>
    </r>
    <r>
      <rPr>
        <sz val="11"/>
        <color theme="1"/>
        <rFont val="Calibri"/>
        <family val="2"/>
        <scheme val="minor"/>
      </rPr>
      <t xml:space="preserve"> - Entrate da riduzione di attività finanziarie</t>
    </r>
  </si>
  <si>
    <r>
      <rPr>
        <b/>
        <sz val="11"/>
        <color indexed="8"/>
        <rFont val="Calibri"/>
        <family val="2"/>
      </rPr>
      <t>Titolo 3</t>
    </r>
    <r>
      <rPr>
        <sz val="11"/>
        <color theme="1"/>
        <rFont val="Calibri"/>
        <family val="2"/>
        <scheme val="minor"/>
      </rPr>
      <t xml:space="preserve"> - Spese per incremento di attività finanziarie</t>
    </r>
  </si>
  <si>
    <r>
      <rPr>
        <b/>
        <sz val="11"/>
        <color indexed="8"/>
        <rFont val="Calibri"/>
        <family val="2"/>
      </rPr>
      <t>Titolo 6</t>
    </r>
    <r>
      <rPr>
        <sz val="11"/>
        <color theme="1"/>
        <rFont val="Calibri"/>
        <family val="2"/>
        <scheme val="minor"/>
      </rPr>
      <t xml:space="preserve"> - Accensione di prestiti</t>
    </r>
  </si>
  <si>
    <r>
      <rPr>
        <b/>
        <sz val="11"/>
        <color indexed="8"/>
        <rFont val="Calibri"/>
        <family val="2"/>
      </rPr>
      <t xml:space="preserve">Titolo 4 </t>
    </r>
    <r>
      <rPr>
        <sz val="11"/>
        <color theme="1"/>
        <rFont val="Calibri"/>
        <family val="2"/>
        <scheme val="minor"/>
      </rPr>
      <t>- Rimborso di prestiti</t>
    </r>
  </si>
  <si>
    <r>
      <rPr>
        <b/>
        <sz val="11"/>
        <color indexed="8"/>
        <rFont val="Calibri"/>
        <family val="2"/>
      </rPr>
      <t>Titolo 7</t>
    </r>
    <r>
      <rPr>
        <sz val="11"/>
        <color theme="1"/>
        <rFont val="Calibri"/>
        <family val="2"/>
        <scheme val="minor"/>
      </rPr>
      <t xml:space="preserve"> - Anticipazioni da istituto tesoriere/cassiere</t>
    </r>
  </si>
  <si>
    <r>
      <rPr>
        <b/>
        <sz val="11"/>
        <color indexed="8"/>
        <rFont val="Calibri"/>
        <family val="2"/>
      </rPr>
      <t xml:space="preserve">Titolo 5 </t>
    </r>
    <r>
      <rPr>
        <sz val="11"/>
        <color theme="1"/>
        <rFont val="Calibri"/>
        <family val="2"/>
        <scheme val="minor"/>
      </rPr>
      <t>- Chiusura Anticipazioni da istituto tesoriere/cassiere</t>
    </r>
  </si>
  <si>
    <r>
      <rPr>
        <b/>
        <sz val="11"/>
        <color indexed="8"/>
        <rFont val="Calibri"/>
        <family val="2"/>
      </rPr>
      <t>Titolo 9</t>
    </r>
    <r>
      <rPr>
        <sz val="11"/>
        <color theme="1"/>
        <rFont val="Calibri"/>
        <family val="2"/>
        <scheme val="minor"/>
      </rPr>
      <t xml:space="preserve"> - Entrate per conto di terzi e partite di giro</t>
    </r>
  </si>
  <si>
    <r>
      <rPr>
        <b/>
        <sz val="11"/>
        <color indexed="8"/>
        <rFont val="Calibri"/>
        <family val="2"/>
      </rPr>
      <t xml:space="preserve">Titolo 7 </t>
    </r>
    <r>
      <rPr>
        <sz val="11"/>
        <color theme="1"/>
        <rFont val="Calibri"/>
        <family val="2"/>
        <scheme val="minor"/>
      </rPr>
      <t>- Spese per conto terzi e partite di giro</t>
    </r>
  </si>
  <si>
    <t>COMPETENZA 
ANNO 2026</t>
  </si>
  <si>
    <t>Entrate 2026 per Titolo (competenza)</t>
  </si>
  <si>
    <t>Spese 2026 per Titolo (competenza)</t>
  </si>
  <si>
    <t>COMPETENZA 
ANNO 2027</t>
  </si>
  <si>
    <t>QUADRO GENERALE RIASSUNTIVO DEL BILANCIO 2026</t>
  </si>
  <si>
    <t>QUADRO GENERALE RIASSUNTIVO DEL BILANCIO 2027</t>
  </si>
  <si>
    <t>Entrate 2027 per Titolo (competenza)</t>
  </si>
  <si>
    <t>Spese 2027 per Titolo (competenza)</t>
  </si>
  <si>
    <t>QUADRO GENERALE RIASSUNTIVO 2026-2028</t>
  </si>
  <si>
    <t>CASSA 2026</t>
  </si>
  <si>
    <t>COMPETENZA 
ANNO 2028</t>
  </si>
  <si>
    <t>Entrate 2028 per Titolo (competenza)</t>
  </si>
  <si>
    <t>Spese 2028 per Titolo (competenza)</t>
  </si>
  <si>
    <t>QUADRO GENERALE RIASSUNTIVO DEL BILANCIO 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</si>
</sst>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* #,##0.00\ _€_-;\-* #,##0.00\ _€_-;_-* &quot;-&quot;??\ _€_-;_-@_-"/>
    <numFmt numFmtId="165" formatCode="#,##0.00\ _€"/>
    <numFmt numFmtId="167" formatCode="0.000%"/>
    <numFmt numFmtId="169" formatCode="0.000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Garamond"/>
      <family val="1"/>
    </font>
    <font>
      <sz val="12"/>
      <color theme="1"/>
      <name val="Garamond"/>
      <family val="1"/>
    </font>
    <font>
      <b/>
      <sz val="12"/>
      <color rgb="FF00133A"/>
      <name val="Garamond"/>
      <family val="1"/>
    </font>
    <font>
      <sz val="12"/>
      <color rgb="FF00133A"/>
      <name val="Garamond"/>
      <family val="1"/>
    </font>
    <font>
      <i/>
      <sz val="16"/>
      <color indexed="8"/>
      <name val="Garamond"/>
      <family val="1"/>
    </font>
    <font>
      <b/>
      <sz val="16"/>
      <color indexed="8"/>
      <name val="Garamond"/>
      <family val="1"/>
    </font>
    <font>
      <b/>
      <sz val="11"/>
      <color indexed="8"/>
      <name val="Garamond"/>
      <family val="1"/>
    </font>
    <font>
      <sz val="11"/>
      <name val="Garamond"/>
      <family val="1"/>
    </font>
    <font>
      <b/>
      <sz val="16"/>
      <color theme="1"/>
      <name val="Garamond"/>
      <family val="1"/>
    </font>
    <font>
      <b/>
      <sz val="12"/>
      <color rgb="FF00133A"/>
      <name val="Ebrima"/>
    </font>
    <font>
      <sz val="12"/>
      <color rgb="FF00133A"/>
      <name val="Ebrima"/>
    </font>
    <font>
      <i/>
      <sz val="12"/>
      <color rgb="FF00133A"/>
      <name val="Ebrima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vertAlign val="superscript"/>
      <sz val="11"/>
      <name val="Calibri"/>
      <family val="2"/>
    </font>
    <font>
      <b/>
      <i/>
      <sz val="11"/>
      <name val="Calibri"/>
      <family val="2"/>
    </font>
    <font>
      <b/>
      <i/>
      <vertAlign val="superscript"/>
      <sz val="11"/>
      <name val="Calibri"/>
      <family val="2"/>
    </font>
    <font>
      <i/>
      <sz val="11"/>
      <name val="Calibri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51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C00000"/>
      </top>
      <bottom style="hair">
        <color rgb="FFC00000"/>
      </bottom>
      <diagonal/>
    </border>
    <border>
      <left/>
      <right style="thin">
        <color rgb="FFC00000"/>
      </right>
      <top style="thin">
        <color rgb="FFC00000"/>
      </top>
      <bottom style="hair">
        <color rgb="FFC00000"/>
      </bottom>
      <diagonal/>
    </border>
    <border>
      <left/>
      <right/>
      <top style="hair">
        <color rgb="FFC00000"/>
      </top>
      <bottom style="hair">
        <color rgb="FFC00000"/>
      </bottom>
      <diagonal/>
    </border>
    <border>
      <left/>
      <right style="thin">
        <color rgb="FFC00000"/>
      </right>
      <top style="hair">
        <color rgb="FFC00000"/>
      </top>
      <bottom style="hair">
        <color rgb="FFC00000"/>
      </bottom>
      <diagonal/>
    </border>
    <border>
      <left/>
      <right/>
      <top style="hair">
        <color rgb="FFC00000"/>
      </top>
      <bottom style="thin">
        <color rgb="FFC00000"/>
      </bottom>
      <diagonal/>
    </border>
    <border>
      <left/>
      <right style="thin">
        <color rgb="FFC00000"/>
      </right>
      <top style="hair">
        <color rgb="FFC00000"/>
      </top>
      <bottom style="thin">
        <color rgb="FFC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C00000"/>
      </right>
      <top/>
      <bottom style="medium">
        <color theme="7"/>
      </bottom>
      <diagonal/>
    </border>
    <border>
      <left/>
      <right/>
      <top/>
      <bottom style="medium">
        <color theme="7"/>
      </bottom>
      <diagonal/>
    </border>
    <border>
      <left style="medium">
        <color theme="7"/>
      </left>
      <right/>
      <top style="medium">
        <color theme="7"/>
      </top>
      <bottom style="thin">
        <color rgb="FFC00000"/>
      </bottom>
      <diagonal/>
    </border>
    <border>
      <left/>
      <right style="thin">
        <color rgb="FFC00000"/>
      </right>
      <top style="medium">
        <color theme="7"/>
      </top>
      <bottom style="thin">
        <color rgb="FFC00000"/>
      </bottom>
      <diagonal/>
    </border>
    <border>
      <left style="thin">
        <color rgb="FFC00000"/>
      </left>
      <right/>
      <top style="medium">
        <color theme="7"/>
      </top>
      <bottom style="thin">
        <color rgb="FFC00000"/>
      </bottom>
      <diagonal/>
    </border>
    <border>
      <left/>
      <right style="medium">
        <color theme="7"/>
      </right>
      <top style="medium">
        <color theme="7"/>
      </top>
      <bottom style="thin">
        <color rgb="FFC00000"/>
      </bottom>
      <diagonal/>
    </border>
    <border>
      <left style="medium">
        <color theme="7"/>
      </left>
      <right/>
      <top style="thin">
        <color rgb="FFC00000"/>
      </top>
      <bottom style="hair">
        <color rgb="FFC00000"/>
      </bottom>
      <diagonal/>
    </border>
    <border>
      <left/>
      <right style="medium">
        <color theme="7"/>
      </right>
      <top style="thin">
        <color rgb="FFC00000"/>
      </top>
      <bottom style="hair">
        <color rgb="FFC00000"/>
      </bottom>
      <diagonal/>
    </border>
    <border>
      <left style="medium">
        <color theme="7"/>
      </left>
      <right/>
      <top style="hair">
        <color rgb="FFC00000"/>
      </top>
      <bottom style="hair">
        <color rgb="FFC00000"/>
      </bottom>
      <diagonal/>
    </border>
    <border>
      <left/>
      <right style="medium">
        <color theme="7"/>
      </right>
      <top style="hair">
        <color rgb="FFC00000"/>
      </top>
      <bottom style="hair">
        <color rgb="FFC00000"/>
      </bottom>
      <diagonal/>
    </border>
    <border>
      <left style="medium">
        <color theme="7"/>
      </left>
      <right/>
      <top style="hair">
        <color rgb="FFC00000"/>
      </top>
      <bottom style="thin">
        <color rgb="FFC00000"/>
      </bottom>
      <diagonal/>
    </border>
    <border>
      <left/>
      <right style="medium">
        <color theme="7"/>
      </right>
      <top style="hair">
        <color rgb="FFC00000"/>
      </top>
      <bottom style="thin">
        <color rgb="FFC00000"/>
      </bottom>
      <diagonal/>
    </border>
    <border>
      <left style="medium">
        <color theme="7"/>
      </left>
      <right/>
      <top/>
      <bottom style="medium">
        <color theme="7"/>
      </bottom>
      <diagonal/>
    </border>
    <border>
      <left/>
      <right style="medium">
        <color theme="7"/>
      </right>
      <top/>
      <bottom style="medium">
        <color theme="7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0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/>
    <xf numFmtId="0" fontId="6" fillId="0" borderId="0" xfId="0" applyFont="1" applyAlignment="1">
      <alignment vertical="center"/>
    </xf>
    <xf numFmtId="165" fontId="6" fillId="0" borderId="0" xfId="0" applyNumberFormat="1" applyFont="1" applyAlignment="1">
      <alignment vertical="center"/>
    </xf>
    <xf numFmtId="0" fontId="3" fillId="0" borderId="0" xfId="0" applyFont="1" applyFill="1"/>
    <xf numFmtId="0" fontId="3" fillId="2" borderId="0" xfId="0" applyFont="1" applyFill="1"/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43" fontId="10" fillId="2" borderId="4" xfId="1" applyFont="1" applyFill="1" applyBorder="1" applyAlignment="1">
      <alignment horizontal="center" vertical="center" wrapText="1"/>
    </xf>
    <xf numFmtId="43" fontId="10" fillId="2" borderId="9" xfId="1" applyFont="1" applyFill="1" applyBorder="1" applyAlignment="1">
      <alignment horizontal="center" vertical="center" wrapText="1"/>
    </xf>
    <xf numFmtId="2" fontId="10" fillId="2" borderId="4" xfId="1" applyNumberFormat="1" applyFont="1" applyFill="1" applyBorder="1" applyAlignment="1">
      <alignment horizontal="right" vertical="center" wrapText="1"/>
    </xf>
    <xf numFmtId="0" fontId="11" fillId="0" borderId="0" xfId="0" applyFont="1" applyFill="1"/>
    <xf numFmtId="0" fontId="9" fillId="2" borderId="3" xfId="0" applyFont="1" applyFill="1" applyBorder="1" applyAlignment="1">
      <alignment horizontal="right"/>
    </xf>
    <xf numFmtId="0" fontId="9" fillId="2" borderId="4" xfId="0" applyFont="1" applyFill="1" applyBorder="1" applyAlignment="1">
      <alignment horizontal="right"/>
    </xf>
    <xf numFmtId="2" fontId="10" fillId="2" borderId="4" xfId="0" applyNumberFormat="1" applyFont="1" applyFill="1" applyBorder="1" applyAlignment="1">
      <alignment horizontal="center" vertical="center" wrapText="1"/>
    </xf>
    <xf numFmtId="2" fontId="10" fillId="2" borderId="8" xfId="0" applyNumberFormat="1" applyFont="1" applyFill="1" applyBorder="1" applyAlignment="1">
      <alignment horizontal="center" vertical="center" wrapText="1"/>
    </xf>
    <xf numFmtId="0" fontId="3" fillId="2" borderId="15" xfId="0" applyFont="1" applyFill="1" applyBorder="1"/>
    <xf numFmtId="0" fontId="3" fillId="2" borderId="16" xfId="0" applyFont="1" applyFill="1" applyBorder="1"/>
    <xf numFmtId="0" fontId="9" fillId="2" borderId="15" xfId="0" applyFont="1" applyFill="1" applyBorder="1" applyAlignment="1">
      <alignment horizontal="right"/>
    </xf>
    <xf numFmtId="43" fontId="10" fillId="2" borderId="16" xfId="1" applyFont="1" applyFill="1" applyBorder="1" applyAlignment="1">
      <alignment horizontal="center" vertical="center" wrapText="1"/>
    </xf>
    <xf numFmtId="43" fontId="10" fillId="2" borderId="17" xfId="1" applyFont="1" applyFill="1" applyBorder="1" applyAlignment="1">
      <alignment horizontal="center" vertical="center" wrapText="1"/>
    </xf>
    <xf numFmtId="2" fontId="10" fillId="2" borderId="18" xfId="0" applyNumberFormat="1" applyFont="1" applyFill="1" applyBorder="1" applyAlignment="1">
      <alignment horizontal="center" vertical="center" wrapText="1"/>
    </xf>
    <xf numFmtId="2" fontId="10" fillId="2" borderId="19" xfId="0" applyNumberFormat="1" applyFont="1" applyFill="1" applyBorder="1" applyAlignment="1">
      <alignment horizontal="center" vertical="center" wrapText="1"/>
    </xf>
    <xf numFmtId="2" fontId="10" fillId="2" borderId="20" xfId="0" applyNumberFormat="1" applyFont="1" applyFill="1" applyBorder="1" applyAlignment="1">
      <alignment horizontal="center" vertical="center" wrapText="1"/>
    </xf>
    <xf numFmtId="2" fontId="10" fillId="2" borderId="0" xfId="0" applyNumberFormat="1" applyFont="1" applyFill="1" applyBorder="1" applyAlignment="1">
      <alignment horizontal="center" vertical="center" wrapText="1"/>
    </xf>
    <xf numFmtId="2" fontId="10" fillId="2" borderId="9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/>
    </xf>
    <xf numFmtId="0" fontId="3" fillId="2" borderId="21" xfId="0" applyFont="1" applyFill="1" applyBorder="1"/>
    <xf numFmtId="0" fontId="3" fillId="2" borderId="22" xfId="0" applyFont="1" applyFill="1" applyBorder="1"/>
    <xf numFmtId="2" fontId="10" fillId="2" borderId="17" xfId="0" applyNumberFormat="1" applyFont="1" applyFill="1" applyBorder="1" applyAlignment="1">
      <alignment horizontal="center" vertical="center" wrapText="1"/>
    </xf>
    <xf numFmtId="0" fontId="3" fillId="2" borderId="0" xfId="0" quotePrefix="1" applyFont="1" applyFill="1"/>
    <xf numFmtId="43" fontId="3" fillId="0" borderId="0" xfId="0" applyNumberFormat="1" applyFont="1" applyFill="1"/>
    <xf numFmtId="0" fontId="3" fillId="0" borderId="23" xfId="0" applyFont="1" applyBorder="1"/>
    <xf numFmtId="0" fontId="3" fillId="0" borderId="23" xfId="0" applyFont="1" applyBorder="1" applyAlignment="1">
      <alignment horizontal="center"/>
    </xf>
    <xf numFmtId="0" fontId="3" fillId="0" borderId="5" xfId="0" applyFont="1" applyBorder="1"/>
    <xf numFmtId="164" fontId="3" fillId="0" borderId="5" xfId="0" applyNumberFormat="1" applyFont="1" applyBorder="1"/>
    <xf numFmtId="0" fontId="3" fillId="0" borderId="8" xfId="0" applyFont="1" applyBorder="1"/>
    <xf numFmtId="164" fontId="3" fillId="0" borderId="8" xfId="0" applyNumberFormat="1" applyFont="1" applyBorder="1"/>
    <xf numFmtId="0" fontId="3" fillId="0" borderId="10" xfId="0" applyFont="1" applyBorder="1"/>
    <xf numFmtId="0" fontId="3" fillId="0" borderId="11" xfId="0" applyFont="1" applyBorder="1"/>
    <xf numFmtId="164" fontId="3" fillId="0" borderId="11" xfId="0" applyNumberFormat="1" applyFont="1" applyBorder="1"/>
    <xf numFmtId="0" fontId="3" fillId="0" borderId="25" xfId="0" applyFont="1" applyBorder="1"/>
    <xf numFmtId="0" fontId="3" fillId="0" borderId="35" xfId="0" applyFont="1" applyBorder="1"/>
    <xf numFmtId="0" fontId="3" fillId="0" borderId="26" xfId="0" applyFont="1" applyBorder="1"/>
    <xf numFmtId="0" fontId="3" fillId="0" borderId="2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164" fontId="3" fillId="0" borderId="34" xfId="0" applyNumberFormat="1" applyFont="1" applyBorder="1" applyAlignment="1">
      <alignment horizontal="right"/>
    </xf>
    <xf numFmtId="164" fontId="3" fillId="0" borderId="6" xfId="0" applyNumberFormat="1" applyFont="1" applyBorder="1" applyAlignment="1">
      <alignment horizontal="right"/>
    </xf>
    <xf numFmtId="164" fontId="3" fillId="0" borderId="0" xfId="0" applyNumberFormat="1" applyFont="1" applyBorder="1" applyAlignment="1">
      <alignment horizontal="right"/>
    </xf>
    <xf numFmtId="164" fontId="3" fillId="0" borderId="4" xfId="0" applyNumberFormat="1" applyFont="1" applyBorder="1" applyAlignment="1">
      <alignment horizontal="right"/>
    </xf>
    <xf numFmtId="164" fontId="3" fillId="0" borderId="24" xfId="0" applyNumberFormat="1" applyFont="1" applyBorder="1" applyAlignment="1">
      <alignment horizontal="right"/>
    </xf>
    <xf numFmtId="164" fontId="3" fillId="0" borderId="12" xfId="0" applyNumberFormat="1" applyFont="1" applyBorder="1" applyAlignment="1">
      <alignment horizontal="right"/>
    </xf>
    <xf numFmtId="0" fontId="3" fillId="0" borderId="25" xfId="0" applyFont="1" applyBorder="1" applyAlignment="1">
      <alignment horizontal="left"/>
    </xf>
    <xf numFmtId="0" fontId="3" fillId="0" borderId="33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164" fontId="3" fillId="0" borderId="0" xfId="0" applyNumberFormat="1" applyFont="1" applyAlignment="1">
      <alignment horizontal="right"/>
    </xf>
    <xf numFmtId="43" fontId="3" fillId="0" borderId="0" xfId="1" applyFont="1"/>
    <xf numFmtId="165" fontId="13" fillId="0" borderId="28" xfId="0" applyNumberFormat="1" applyFont="1" applyBorder="1" applyAlignment="1">
      <alignment vertical="center"/>
    </xf>
    <xf numFmtId="0" fontId="13" fillId="0" borderId="27" xfId="0" applyFont="1" applyBorder="1" applyAlignment="1">
      <alignment vertical="center" wrapText="1"/>
    </xf>
    <xf numFmtId="165" fontId="14" fillId="0" borderId="30" xfId="0" applyNumberFormat="1" applyFont="1" applyBorder="1" applyAlignment="1">
      <alignment vertical="center"/>
    </xf>
    <xf numFmtId="0" fontId="13" fillId="0" borderId="29" xfId="0" applyFont="1" applyBorder="1" applyAlignment="1">
      <alignment vertical="center" wrapText="1"/>
    </xf>
    <xf numFmtId="165" fontId="13" fillId="0" borderId="30" xfId="0" applyNumberFormat="1" applyFont="1" applyBorder="1" applyAlignment="1">
      <alignment vertical="center"/>
    </xf>
    <xf numFmtId="0" fontId="14" fillId="0" borderId="29" xfId="0" applyFont="1" applyBorder="1" applyAlignment="1">
      <alignment vertical="center" wrapText="1"/>
    </xf>
    <xf numFmtId="165" fontId="13" fillId="0" borderId="32" xfId="0" applyNumberFormat="1" applyFont="1" applyBorder="1" applyAlignment="1">
      <alignment vertical="center"/>
    </xf>
    <xf numFmtId="0" fontId="13" fillId="0" borderId="31" xfId="0" applyFont="1" applyBorder="1" applyAlignment="1">
      <alignment vertical="center" wrapText="1"/>
    </xf>
    <xf numFmtId="165" fontId="12" fillId="0" borderId="37" xfId="0" applyNumberFormat="1" applyFont="1" applyBorder="1" applyAlignment="1">
      <alignment vertical="center"/>
    </xf>
    <xf numFmtId="0" fontId="12" fillId="0" borderId="38" xfId="0" applyFont="1" applyBorder="1" applyAlignment="1">
      <alignment horizontal="right" vertical="center"/>
    </xf>
    <xf numFmtId="0" fontId="13" fillId="0" borderId="43" xfId="0" applyFont="1" applyBorder="1" applyAlignment="1">
      <alignment vertical="center" wrapText="1"/>
    </xf>
    <xf numFmtId="165" fontId="13" fillId="0" borderId="44" xfId="0" applyNumberFormat="1" applyFont="1" applyBorder="1" applyAlignment="1">
      <alignment vertical="center"/>
    </xf>
    <xf numFmtId="0" fontId="14" fillId="0" borderId="45" xfId="0" applyFont="1" applyBorder="1" applyAlignment="1">
      <alignment vertical="center" wrapText="1"/>
    </xf>
    <xf numFmtId="165" fontId="13" fillId="0" borderId="46" xfId="0" applyNumberFormat="1" applyFont="1" applyBorder="1" applyAlignment="1">
      <alignment vertical="center"/>
    </xf>
    <xf numFmtId="0" fontId="13" fillId="0" borderId="45" xfId="0" applyFont="1" applyBorder="1" applyAlignment="1">
      <alignment vertical="center" wrapText="1"/>
    </xf>
    <xf numFmtId="165" fontId="14" fillId="0" borderId="46" xfId="0" applyNumberFormat="1" applyFont="1" applyBorder="1" applyAlignment="1">
      <alignment vertical="center"/>
    </xf>
    <xf numFmtId="0" fontId="13" fillId="0" borderId="47" xfId="0" applyFont="1" applyBorder="1" applyAlignment="1">
      <alignment vertical="center" wrapText="1"/>
    </xf>
    <xf numFmtId="165" fontId="13" fillId="0" borderId="48" xfId="0" applyNumberFormat="1" applyFont="1" applyBorder="1" applyAlignment="1">
      <alignment vertical="center"/>
    </xf>
    <xf numFmtId="0" fontId="12" fillId="0" borderId="49" xfId="0" applyFont="1" applyBorder="1" applyAlignment="1">
      <alignment horizontal="right" vertical="center"/>
    </xf>
    <xf numFmtId="165" fontId="12" fillId="0" borderId="50" xfId="0" applyNumberFormat="1" applyFont="1" applyBorder="1" applyAlignment="1">
      <alignment vertical="center"/>
    </xf>
    <xf numFmtId="0" fontId="0" fillId="0" borderId="3" xfId="0" applyFill="1" applyBorder="1" applyAlignment="1">
      <alignment horizontal="center"/>
    </xf>
    <xf numFmtId="4" fontId="16" fillId="0" borderId="4" xfId="0" applyNumberFormat="1" applyFont="1" applyFill="1" applyBorder="1" applyAlignment="1">
      <alignment horizontal="right"/>
    </xf>
    <xf numFmtId="4" fontId="0" fillId="0" borderId="5" xfId="0" applyNumberFormat="1" applyFill="1" applyBorder="1" applyAlignment="1">
      <alignment horizontal="right"/>
    </xf>
    <xf numFmtId="4" fontId="0" fillId="0" borderId="6" xfId="0" applyNumberFormat="1" applyFill="1" applyBorder="1" applyAlignment="1">
      <alignment horizontal="right"/>
    </xf>
    <xf numFmtId="0" fontId="0" fillId="0" borderId="6" xfId="0" applyFill="1" applyBorder="1" applyAlignment="1">
      <alignment horizontal="center"/>
    </xf>
    <xf numFmtId="4" fontId="0" fillId="0" borderId="4" xfId="0" applyNumberFormat="1" applyFill="1" applyBorder="1" applyAlignment="1">
      <alignment horizontal="right"/>
    </xf>
    <xf numFmtId="4" fontId="0" fillId="0" borderId="7" xfId="0" applyNumberFormat="1" applyFill="1" applyBorder="1" applyAlignment="1">
      <alignment horizontal="right"/>
    </xf>
    <xf numFmtId="0" fontId="15" fillId="0" borderId="3" xfId="0" applyFont="1" applyFill="1" applyBorder="1" applyAlignment="1">
      <alignment horizontal="left"/>
    </xf>
    <xf numFmtId="4" fontId="17" fillId="0" borderId="8" xfId="0" applyNumberFormat="1" applyFont="1" applyFill="1" applyBorder="1" applyAlignment="1">
      <alignment horizontal="right" vertical="center" wrapText="1"/>
    </xf>
    <xf numFmtId="4" fontId="0" fillId="0" borderId="8" xfId="0" applyNumberFormat="1" applyFill="1" applyBorder="1" applyAlignment="1">
      <alignment horizontal="right"/>
    </xf>
    <xf numFmtId="0" fontId="0" fillId="0" borderId="4" xfId="0" applyFill="1" applyBorder="1" applyAlignment="1">
      <alignment horizontal="center"/>
    </xf>
    <xf numFmtId="4" fontId="0" fillId="0" borderId="9" xfId="0" applyNumberFormat="1" applyFill="1" applyBorder="1" applyAlignment="1">
      <alignment horizontal="right"/>
    </xf>
    <xf numFmtId="4" fontId="17" fillId="0" borderId="4" xfId="0" applyNumberFormat="1" applyFont="1" applyFill="1" applyBorder="1" applyAlignment="1">
      <alignment horizontal="right" vertical="center" wrapText="1"/>
    </xf>
    <xf numFmtId="4" fontId="17" fillId="0" borderId="10" xfId="0" applyNumberFormat="1" applyFont="1" applyFill="1" applyBorder="1" applyAlignment="1">
      <alignment horizontal="right" vertical="center" wrapText="1"/>
    </xf>
    <xf numFmtId="0" fontId="18" fillId="0" borderId="8" xfId="0" applyFont="1" applyFill="1" applyBorder="1"/>
    <xf numFmtId="0" fontId="0" fillId="0" borderId="3" xfId="0" applyFill="1" applyBorder="1" applyAlignment="1">
      <alignment horizontal="center" wrapText="1"/>
    </xf>
    <xf numFmtId="0" fontId="20" fillId="0" borderId="0" xfId="0" applyFont="1" applyFill="1" applyBorder="1" applyAlignment="1">
      <alignment vertical="center" wrapText="1"/>
    </xf>
    <xf numFmtId="4" fontId="16" fillId="0" borderId="8" xfId="0" applyNumberFormat="1" applyFont="1" applyFill="1" applyBorder="1" applyAlignment="1">
      <alignment horizontal="right"/>
    </xf>
    <xf numFmtId="4" fontId="17" fillId="0" borderId="9" xfId="0" applyNumberFormat="1" applyFont="1" applyFill="1" applyBorder="1" applyAlignment="1">
      <alignment horizontal="right" vertical="center" wrapText="1"/>
    </xf>
    <xf numFmtId="0" fontId="16" fillId="0" borderId="3" xfId="0" applyFont="1" applyFill="1" applyBorder="1"/>
    <xf numFmtId="0" fontId="16" fillId="0" borderId="4" xfId="0" applyFont="1" applyFill="1" applyBorder="1"/>
    <xf numFmtId="0" fontId="0" fillId="0" borderId="3" xfId="0" applyFill="1" applyBorder="1" applyAlignment="1">
      <alignment wrapText="1"/>
    </xf>
    <xf numFmtId="0" fontId="0" fillId="0" borderId="4" xfId="0" applyFill="1" applyBorder="1"/>
    <xf numFmtId="0" fontId="0" fillId="0" borderId="3" xfId="0" applyFill="1" applyBorder="1"/>
    <xf numFmtId="4" fontId="0" fillId="0" borderId="8" xfId="0" applyNumberFormat="1" applyFont="1" applyFill="1" applyBorder="1" applyAlignment="1">
      <alignment horizontal="right"/>
    </xf>
    <xf numFmtId="0" fontId="22" fillId="0" borderId="4" xfId="0" applyFont="1" applyFill="1" applyBorder="1" applyAlignment="1">
      <alignment horizontal="left"/>
    </xf>
    <xf numFmtId="4" fontId="22" fillId="0" borderId="4" xfId="0" applyNumberFormat="1" applyFont="1" applyFill="1" applyBorder="1" applyAlignment="1">
      <alignment horizontal="right" vertical="center" wrapText="1"/>
    </xf>
    <xf numFmtId="4" fontId="22" fillId="0" borderId="9" xfId="0" applyNumberFormat="1" applyFont="1" applyFill="1" applyBorder="1" applyAlignment="1">
      <alignment horizontal="right" vertical="center" wrapText="1"/>
    </xf>
    <xf numFmtId="4" fontId="0" fillId="0" borderId="4" xfId="0" applyNumberFormat="1" applyFont="1" applyFill="1" applyBorder="1" applyAlignment="1">
      <alignment horizontal="right"/>
    </xf>
    <xf numFmtId="4" fontId="0" fillId="0" borderId="9" xfId="0" applyNumberFormat="1" applyFont="1" applyFill="1" applyBorder="1" applyAlignment="1">
      <alignment horizontal="right"/>
    </xf>
    <xf numFmtId="0" fontId="17" fillId="0" borderId="0" xfId="0" applyFont="1" applyFill="1" applyBorder="1" applyAlignment="1">
      <alignment horizontal="left"/>
    </xf>
    <xf numFmtId="0" fontId="16" fillId="0" borderId="3" xfId="0" applyFont="1" applyFill="1" applyBorder="1" applyAlignment="1">
      <alignment horizontal="right"/>
    </xf>
    <xf numFmtId="4" fontId="18" fillId="0" borderId="11" xfId="0" applyNumberFormat="1" applyFont="1" applyFill="1" applyBorder="1" applyAlignment="1">
      <alignment horizontal="right" vertical="center" wrapText="1"/>
    </xf>
    <xf numFmtId="0" fontId="16" fillId="0" borderId="4" xfId="0" applyFont="1" applyFill="1" applyBorder="1" applyAlignment="1">
      <alignment horizontal="right"/>
    </xf>
    <xf numFmtId="4" fontId="18" fillId="0" borderId="12" xfId="0" applyNumberFormat="1" applyFont="1" applyFill="1" applyBorder="1" applyAlignment="1">
      <alignment horizontal="right" vertical="center" wrapText="1"/>
    </xf>
    <xf numFmtId="4" fontId="18" fillId="0" borderId="13" xfId="0" applyNumberFormat="1" applyFont="1" applyFill="1" applyBorder="1" applyAlignment="1">
      <alignment horizontal="right" vertical="center" wrapText="1"/>
    </xf>
    <xf numFmtId="0" fontId="0" fillId="0" borderId="3" xfId="0" applyFill="1" applyBorder="1" applyAlignment="1">
      <alignment horizontal="right"/>
    </xf>
    <xf numFmtId="0" fontId="0" fillId="0" borderId="4" xfId="0" applyFill="1" applyBorder="1" applyAlignment="1">
      <alignment horizontal="right"/>
    </xf>
    <xf numFmtId="0" fontId="0" fillId="0" borderId="4" xfId="0" applyFill="1" applyBorder="1" applyAlignment="1">
      <alignment wrapText="1"/>
    </xf>
    <xf numFmtId="4" fontId="18" fillId="0" borderId="8" xfId="0" applyNumberFormat="1" applyFont="1" applyFill="1" applyBorder="1" applyAlignment="1">
      <alignment horizontal="right" vertical="center" wrapText="1"/>
    </xf>
    <xf numFmtId="4" fontId="18" fillId="0" borderId="10" xfId="0" applyNumberFormat="1" applyFont="1" applyFill="1" applyBorder="1" applyAlignment="1">
      <alignment horizontal="right" vertical="center" wrapText="1"/>
    </xf>
    <xf numFmtId="0" fontId="16" fillId="0" borderId="8" xfId="0" applyFont="1" applyFill="1" applyBorder="1" applyAlignment="1">
      <alignment horizontal="right"/>
    </xf>
    <xf numFmtId="0" fontId="0" fillId="0" borderId="14" xfId="0" applyFill="1" applyBorder="1"/>
    <xf numFmtId="4" fontId="0" fillId="0" borderId="5" xfId="0" applyNumberFormat="1" applyFont="1" applyFill="1" applyBorder="1" applyAlignment="1">
      <alignment horizontal="right"/>
    </xf>
    <xf numFmtId="4" fontId="0" fillId="0" borderId="7" xfId="0" applyNumberFormat="1" applyFont="1" applyFill="1" applyBorder="1" applyAlignment="1">
      <alignment horizontal="right"/>
    </xf>
    <xf numFmtId="4" fontId="0" fillId="0" borderId="11" xfId="0" applyNumberFormat="1" applyFont="1" applyFill="1" applyBorder="1" applyAlignment="1">
      <alignment horizontal="right"/>
    </xf>
    <xf numFmtId="4" fontId="0" fillId="0" borderId="13" xfId="0" applyNumberFormat="1" applyFont="1" applyFill="1" applyBorder="1" applyAlignment="1">
      <alignment horizontal="right"/>
    </xf>
    <xf numFmtId="43" fontId="17" fillId="0" borderId="8" xfId="1" applyFont="1" applyFill="1" applyBorder="1" applyAlignment="1">
      <alignment horizontal="right" vertical="center" wrapText="1"/>
    </xf>
    <xf numFmtId="43" fontId="0" fillId="0" borderId="8" xfId="1" applyFont="1" applyFill="1" applyBorder="1" applyAlignment="1">
      <alignment horizontal="right"/>
    </xf>
    <xf numFmtId="43" fontId="18" fillId="0" borderId="4" xfId="1" applyFont="1" applyFill="1" applyBorder="1" applyAlignment="1">
      <alignment horizontal="right"/>
    </xf>
    <xf numFmtId="43" fontId="23" fillId="0" borderId="4" xfId="1" applyFont="1" applyFill="1" applyBorder="1" applyAlignment="1">
      <alignment horizontal="right"/>
    </xf>
    <xf numFmtId="43" fontId="17" fillId="0" borderId="4" xfId="1" applyFont="1" applyFill="1" applyBorder="1" applyAlignment="1">
      <alignment horizontal="right"/>
    </xf>
    <xf numFmtId="0" fontId="7" fillId="2" borderId="0" xfId="0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12" fillId="3" borderId="39" xfId="0" applyFont="1" applyFill="1" applyBorder="1" applyAlignment="1">
      <alignment horizontal="center" vertical="center"/>
    </xf>
    <xf numFmtId="0" fontId="12" fillId="3" borderId="40" xfId="0" applyFont="1" applyFill="1" applyBorder="1" applyAlignment="1">
      <alignment horizontal="center" vertical="center"/>
    </xf>
    <xf numFmtId="0" fontId="12" fillId="3" borderId="41" xfId="0" applyFont="1" applyFill="1" applyBorder="1" applyAlignment="1">
      <alignment horizontal="center" vertical="center"/>
    </xf>
    <xf numFmtId="0" fontId="12" fillId="3" borderId="42" xfId="0" applyFont="1" applyFill="1" applyBorder="1" applyAlignment="1">
      <alignment horizontal="center" vertical="center"/>
    </xf>
    <xf numFmtId="0" fontId="3" fillId="0" borderId="3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10" fontId="0" fillId="0" borderId="0" xfId="2" applyNumberFormat="1" applyFont="1"/>
    <xf numFmtId="167" fontId="0" fillId="0" borderId="0" xfId="2" applyNumberFormat="1" applyFont="1"/>
    <xf numFmtId="169" fontId="0" fillId="0" borderId="0" xfId="2" applyNumberFormat="1" applyFont="1"/>
    <xf numFmtId="167" fontId="0" fillId="0" borderId="0" xfId="0" applyNumberFormat="1"/>
  </cellXfs>
  <cellStyles count="3">
    <cellStyle name="Migliaia" xfId="1" builtinId="3"/>
    <cellStyle name="Normale" xfId="0" builtinId="0"/>
    <cellStyle name="Percentuale" xfId="2" builtinId="5"/>
  </cellStyles>
  <dxfs count="0"/>
  <tableStyles count="1" defaultTableStyle="TableStyleMedium2" defaultPivotStyle="PivotStyleLight16">
    <tableStyle name="Invisible" pivot="0" table="0" count="0"/>
  </tableStyles>
  <colors>
    <mruColors>
      <color rgb="FF588824"/>
      <color rgb="FFA0D565"/>
      <color rgb="FF7EC234"/>
      <color rgb="FFB4DE86"/>
      <color rgb="FF72AF2F"/>
      <color rgb="FFFF6699"/>
      <color rgb="FF00133A"/>
      <color rgb="FF001642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it-IT"/>
              <a:t>Entrate 2026-2028 per Titolo (competenza)</a:t>
            </a:r>
          </a:p>
        </c:rich>
      </c:tx>
      <c:layout>
        <c:manualLayout>
          <c:xMode val="edge"/>
          <c:yMode val="edge"/>
          <c:x val="0.2417657474071688"/>
          <c:y val="1.7391304347826087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Grafici!$C$30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chemeClr val="accent1"/>
            </a:solidFill>
            <a:ln cap="rnd">
              <a:solidFill>
                <a:schemeClr val="accent5">
                  <a:lumMod val="50000"/>
                  <a:alpha val="95000"/>
                </a:schemeClr>
              </a:solidFill>
            </a:ln>
            <a:effectLst/>
          </c:spPr>
          <c:invertIfNegative val="0"/>
          <c:cat>
            <c:strRef>
              <c:f>Grafici!$B$31:$B$40</c:f>
              <c:strCache>
                <c:ptCount val="10"/>
                <c:pt idx="0">
                  <c:v>Utilizzo avanzo presunto di amministrazione </c:v>
                </c:pt>
                <c:pt idx="1">
                  <c:v>Fondo pluriennale vincolato</c:v>
                </c:pt>
                <c:pt idx="2">
                  <c:v>Titolo 1 - Entrate correnti di natura tributaria, contributiva e perequativa</c:v>
                </c:pt>
                <c:pt idx="3">
                  <c:v>Titolo 2 - Trasferimenti correnti</c:v>
                </c:pt>
                <c:pt idx="4">
                  <c:v>Titolo 3 - Entrate extratributarie</c:v>
                </c:pt>
                <c:pt idx="5">
                  <c:v>Titolo 4 - Entrate in conto capitale </c:v>
                </c:pt>
                <c:pt idx="6">
                  <c:v>Titolo 5 - Entrate da riduzione di attività finanziarie</c:v>
                </c:pt>
                <c:pt idx="7">
                  <c:v>Titolo 6 - Accensione di prestiti</c:v>
                </c:pt>
                <c:pt idx="8">
                  <c:v>Titolo 7 - Anticipazioni da istituto tesoriere/cassiere</c:v>
                </c:pt>
                <c:pt idx="9">
                  <c:v>Titolo 9 - Entrate per conto di terzi e partite di giro</c:v>
                </c:pt>
              </c:strCache>
            </c:strRef>
          </c:cat>
          <c:val>
            <c:numRef>
              <c:f>Grafici!$C$31:$C$40</c:f>
              <c:numCache>
                <c:formatCode>_-* #,##0.00\ _€_-;\-* #,##0.00\ _€_-;_-* "-"??\ _€_-;_-@_-</c:formatCode>
                <c:ptCount val="10"/>
                <c:pt idx="0">
                  <c:v>1887837050.0999999</c:v>
                </c:pt>
                <c:pt idx="1">
                  <c:v>563121355.75999999</c:v>
                </c:pt>
                <c:pt idx="2">
                  <c:v>14622541638.6</c:v>
                </c:pt>
                <c:pt idx="3">
                  <c:v>4568309752.4700003</c:v>
                </c:pt>
                <c:pt idx="4">
                  <c:v>399211882.75999999</c:v>
                </c:pt>
                <c:pt idx="5">
                  <c:v>1962354571.0599999</c:v>
                </c:pt>
                <c:pt idx="6">
                  <c:v>1077282.83</c:v>
                </c:pt>
                <c:pt idx="7">
                  <c:v>0</c:v>
                </c:pt>
                <c:pt idx="8">
                  <c:v>0</c:v>
                </c:pt>
                <c:pt idx="9">
                  <c:v>392105000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4B-4A77-99A1-224CD21B390D}"/>
            </c:ext>
          </c:extLst>
        </c:ser>
        <c:ser>
          <c:idx val="1"/>
          <c:order val="1"/>
          <c:tx>
            <c:strRef>
              <c:f>Grafici!$D$30</c:f>
              <c:strCache>
                <c:ptCount val="1"/>
                <c:pt idx="0">
                  <c:v>2027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5">
                  <a:lumMod val="50000"/>
                </a:schemeClr>
              </a:solidFill>
            </a:ln>
            <a:effectLst/>
          </c:spPr>
          <c:invertIfNegative val="0"/>
          <c:cat>
            <c:strRef>
              <c:f>Grafici!$B$31:$B$40</c:f>
              <c:strCache>
                <c:ptCount val="10"/>
                <c:pt idx="0">
                  <c:v>Utilizzo avanzo presunto di amministrazione </c:v>
                </c:pt>
                <c:pt idx="1">
                  <c:v>Fondo pluriennale vincolato</c:v>
                </c:pt>
                <c:pt idx="2">
                  <c:v>Titolo 1 - Entrate correnti di natura tributaria, contributiva e perequativa</c:v>
                </c:pt>
                <c:pt idx="3">
                  <c:v>Titolo 2 - Trasferimenti correnti</c:v>
                </c:pt>
                <c:pt idx="4">
                  <c:v>Titolo 3 - Entrate extratributarie</c:v>
                </c:pt>
                <c:pt idx="5">
                  <c:v>Titolo 4 - Entrate in conto capitale </c:v>
                </c:pt>
                <c:pt idx="6">
                  <c:v>Titolo 5 - Entrate da riduzione di attività finanziarie</c:v>
                </c:pt>
                <c:pt idx="7">
                  <c:v>Titolo 6 - Accensione di prestiti</c:v>
                </c:pt>
                <c:pt idx="8">
                  <c:v>Titolo 7 - Anticipazioni da istituto tesoriere/cassiere</c:v>
                </c:pt>
                <c:pt idx="9">
                  <c:v>Titolo 9 - Entrate per conto di terzi e partite di giro</c:v>
                </c:pt>
              </c:strCache>
            </c:strRef>
          </c:cat>
          <c:val>
            <c:numRef>
              <c:f>Grafici!$D$31:$D$40</c:f>
              <c:numCache>
                <c:formatCode>_-* #,##0.00\ _€_-;\-* #,##0.00\ _€_-;_-* "-"??\ _€_-;_-@_-</c:formatCode>
                <c:ptCount val="10"/>
                <c:pt idx="0">
                  <c:v>1790947859.5699999</c:v>
                </c:pt>
                <c:pt idx="1">
                  <c:v>184883108.94999999</c:v>
                </c:pt>
                <c:pt idx="2">
                  <c:v>13827381138.6</c:v>
                </c:pt>
                <c:pt idx="3">
                  <c:v>4255747089.4499998</c:v>
                </c:pt>
                <c:pt idx="4">
                  <c:v>396428515.25999999</c:v>
                </c:pt>
                <c:pt idx="5">
                  <c:v>1651389974.23</c:v>
                </c:pt>
                <c:pt idx="6">
                  <c:v>849412.25</c:v>
                </c:pt>
                <c:pt idx="7">
                  <c:v>0</c:v>
                </c:pt>
                <c:pt idx="8">
                  <c:v>0</c:v>
                </c:pt>
                <c:pt idx="9">
                  <c:v>392105000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4B-4A77-99A1-224CD21B390D}"/>
            </c:ext>
          </c:extLst>
        </c:ser>
        <c:ser>
          <c:idx val="2"/>
          <c:order val="2"/>
          <c:tx>
            <c:strRef>
              <c:f>Grafici!$E$30</c:f>
              <c:strCache>
                <c:ptCount val="1"/>
                <c:pt idx="0">
                  <c:v>2028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chemeClr val="accent5">
                  <a:lumMod val="50000"/>
                </a:schemeClr>
              </a:solidFill>
            </a:ln>
            <a:effectLst/>
          </c:spPr>
          <c:invertIfNegative val="0"/>
          <c:cat>
            <c:strRef>
              <c:f>Grafici!$B$31:$B$40</c:f>
              <c:strCache>
                <c:ptCount val="10"/>
                <c:pt idx="0">
                  <c:v>Utilizzo avanzo presunto di amministrazione </c:v>
                </c:pt>
                <c:pt idx="1">
                  <c:v>Fondo pluriennale vincolato</c:v>
                </c:pt>
                <c:pt idx="2">
                  <c:v>Titolo 1 - Entrate correnti di natura tributaria, contributiva e perequativa</c:v>
                </c:pt>
                <c:pt idx="3">
                  <c:v>Titolo 2 - Trasferimenti correnti</c:v>
                </c:pt>
                <c:pt idx="4">
                  <c:v>Titolo 3 - Entrate extratributarie</c:v>
                </c:pt>
                <c:pt idx="5">
                  <c:v>Titolo 4 - Entrate in conto capitale </c:v>
                </c:pt>
                <c:pt idx="6">
                  <c:v>Titolo 5 - Entrate da riduzione di attività finanziarie</c:v>
                </c:pt>
                <c:pt idx="7">
                  <c:v>Titolo 6 - Accensione di prestiti</c:v>
                </c:pt>
                <c:pt idx="8">
                  <c:v>Titolo 7 - Anticipazioni da istituto tesoriere/cassiere</c:v>
                </c:pt>
                <c:pt idx="9">
                  <c:v>Titolo 9 - Entrate per conto di terzi e partite di giro</c:v>
                </c:pt>
              </c:strCache>
            </c:strRef>
          </c:cat>
          <c:val>
            <c:numRef>
              <c:f>Grafici!$E$31:$E$40</c:f>
              <c:numCache>
                <c:formatCode>_-* #,##0.00\ _€_-;\-* #,##0.00\ _€_-;_-* "-"??\ _€_-;_-@_-</c:formatCode>
                <c:ptCount val="10"/>
                <c:pt idx="0">
                  <c:v>1705855205.8</c:v>
                </c:pt>
                <c:pt idx="1">
                  <c:v>22468695.23</c:v>
                </c:pt>
                <c:pt idx="2">
                  <c:v>13837181138.6</c:v>
                </c:pt>
                <c:pt idx="3">
                  <c:v>4225297288.9000001</c:v>
                </c:pt>
                <c:pt idx="4">
                  <c:v>394717975.06999999</c:v>
                </c:pt>
                <c:pt idx="5">
                  <c:v>3749569</c:v>
                </c:pt>
                <c:pt idx="6">
                  <c:v>77034.61</c:v>
                </c:pt>
                <c:pt idx="7">
                  <c:v>0</c:v>
                </c:pt>
                <c:pt idx="8">
                  <c:v>0</c:v>
                </c:pt>
                <c:pt idx="9">
                  <c:v>392105000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4B-4A77-99A1-224CD21B3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27156608"/>
        <c:axId val="127158144"/>
      </c:barChart>
      <c:catAx>
        <c:axId val="127156608"/>
        <c:scaling>
          <c:orientation val="maxMin"/>
        </c:scaling>
        <c:delete val="0"/>
        <c:axPos val="l"/>
        <c:numFmt formatCode="_(* #,##0.00_);_(* \(#,##0.00\);_(* &quot;-&quot;??_);_(@_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it-IT"/>
          </a:p>
        </c:txPr>
        <c:crossAx val="127158144"/>
        <c:crosses val="autoZero"/>
        <c:auto val="1"/>
        <c:lblAlgn val="ctr"/>
        <c:lblOffset val="100"/>
        <c:noMultiLvlLbl val="0"/>
      </c:catAx>
      <c:valAx>
        <c:axId val="12715814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\ _€_-;\-* #,##0.0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it-IT"/>
          </a:p>
        </c:txPr>
        <c:crossAx val="127156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Garamond" pitchFamily="18" charset="0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it-IT"/>
              <a:t>Spese 2026-2028 per Titolo (competenza)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Grafici!$C$43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5">
                  <a:lumMod val="50000"/>
                </a:schemeClr>
              </a:solidFill>
            </a:ln>
            <a:effectLst/>
          </c:spPr>
          <c:invertIfNegative val="0"/>
          <c:cat>
            <c:strRef>
              <c:f>Grafici!$B$44:$B$50</c:f>
              <c:strCache>
                <c:ptCount val="7"/>
                <c:pt idx="0">
                  <c:v>Disavanzo di amministrazione </c:v>
                </c:pt>
                <c:pt idx="1">
                  <c:v>Titolo 1 - Spese correnti</c:v>
                </c:pt>
                <c:pt idx="2">
                  <c:v>Titolo 2 - Spese in conto capitale</c:v>
                </c:pt>
                <c:pt idx="3">
                  <c:v>Titolo 3 - Spese per incremento di attività finanziarie</c:v>
                </c:pt>
                <c:pt idx="4">
                  <c:v>Titolo 4 - Rimborso di prestiti</c:v>
                </c:pt>
                <c:pt idx="5">
                  <c:v>Titolo 5 - Chiusura Anticipazioni da istituto tesoriere/cassiere</c:v>
                </c:pt>
                <c:pt idx="6">
                  <c:v>Titolo 7 - Spese per conto terzi e partite di giro</c:v>
                </c:pt>
              </c:strCache>
            </c:strRef>
          </c:cat>
          <c:val>
            <c:numRef>
              <c:f>Grafici!$C$44:$C$50</c:f>
              <c:numCache>
                <c:formatCode>_-* #,##0.00\ _€_-;\-* #,##0.00\ _€_-;_-* "-"??\ _€_-;_-@_-</c:formatCode>
                <c:ptCount val="7"/>
                <c:pt idx="0">
                  <c:v>264336499.18000001</c:v>
                </c:pt>
                <c:pt idx="1">
                  <c:v>18339760613.790001</c:v>
                </c:pt>
                <c:pt idx="2">
                  <c:v>3244449655.3000002</c:v>
                </c:pt>
                <c:pt idx="3">
                  <c:v>115677527.83</c:v>
                </c:pt>
                <c:pt idx="4">
                  <c:v>2040229237.48</c:v>
                </c:pt>
                <c:pt idx="5">
                  <c:v>0</c:v>
                </c:pt>
                <c:pt idx="6">
                  <c:v>392105000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FC-4B4A-A103-E0C038AFFF24}"/>
            </c:ext>
          </c:extLst>
        </c:ser>
        <c:ser>
          <c:idx val="1"/>
          <c:order val="1"/>
          <c:tx>
            <c:strRef>
              <c:f>Grafici!$D$43</c:f>
              <c:strCache>
                <c:ptCount val="1"/>
                <c:pt idx="0">
                  <c:v>2027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rgbClr val="E64823">
                  <a:lumMod val="50000"/>
                </a:srgbClr>
              </a:solidFill>
            </a:ln>
            <a:effectLst/>
          </c:spPr>
          <c:invertIfNegative val="0"/>
          <c:cat>
            <c:strRef>
              <c:f>Grafici!$B$44:$B$50</c:f>
              <c:strCache>
                <c:ptCount val="7"/>
                <c:pt idx="0">
                  <c:v>Disavanzo di amministrazione </c:v>
                </c:pt>
                <c:pt idx="1">
                  <c:v>Titolo 1 - Spese correnti</c:v>
                </c:pt>
                <c:pt idx="2">
                  <c:v>Titolo 2 - Spese in conto capitale</c:v>
                </c:pt>
                <c:pt idx="3">
                  <c:v>Titolo 3 - Spese per incremento di attività finanziarie</c:v>
                </c:pt>
                <c:pt idx="4">
                  <c:v>Titolo 4 - Rimborso di prestiti</c:v>
                </c:pt>
                <c:pt idx="5">
                  <c:v>Titolo 5 - Chiusura Anticipazioni da istituto tesoriere/cassiere</c:v>
                </c:pt>
                <c:pt idx="6">
                  <c:v>Titolo 7 - Spese per conto terzi e partite di giro</c:v>
                </c:pt>
              </c:strCache>
            </c:strRef>
          </c:cat>
          <c:val>
            <c:numRef>
              <c:f>Grafici!$D$44:$D$50</c:f>
              <c:numCache>
                <c:formatCode>_-* #,##0.00\ _€_-;\-* #,##0.00\ _€_-;_-* "-"??\ _€_-;_-@_-</c:formatCode>
                <c:ptCount val="7"/>
                <c:pt idx="0">
                  <c:v>264336499.18000001</c:v>
                </c:pt>
                <c:pt idx="1">
                  <c:v>17562653196.759998</c:v>
                </c:pt>
                <c:pt idx="2">
                  <c:v>2258797525.96</c:v>
                </c:pt>
                <c:pt idx="3">
                  <c:v>70392000</c:v>
                </c:pt>
                <c:pt idx="4">
                  <c:v>1951447876.4100001</c:v>
                </c:pt>
                <c:pt idx="5">
                  <c:v>0</c:v>
                </c:pt>
                <c:pt idx="6">
                  <c:v>392105000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FC-4B4A-A103-E0C038AFFF24}"/>
            </c:ext>
          </c:extLst>
        </c:ser>
        <c:ser>
          <c:idx val="2"/>
          <c:order val="2"/>
          <c:tx>
            <c:strRef>
              <c:f>Grafici!$E$43</c:f>
              <c:strCache>
                <c:ptCount val="1"/>
                <c:pt idx="0">
                  <c:v>2028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chemeClr val="accent5">
                  <a:lumMod val="50000"/>
                </a:schemeClr>
              </a:solidFill>
            </a:ln>
            <a:effectLst/>
          </c:spPr>
          <c:invertIfNegative val="0"/>
          <c:cat>
            <c:strRef>
              <c:f>Grafici!$B$44:$B$50</c:f>
              <c:strCache>
                <c:ptCount val="7"/>
                <c:pt idx="0">
                  <c:v>Disavanzo di amministrazione </c:v>
                </c:pt>
                <c:pt idx="1">
                  <c:v>Titolo 1 - Spese correnti</c:v>
                </c:pt>
                <c:pt idx="2">
                  <c:v>Titolo 2 - Spese in conto capitale</c:v>
                </c:pt>
                <c:pt idx="3">
                  <c:v>Titolo 3 - Spese per incremento di attività finanziarie</c:v>
                </c:pt>
                <c:pt idx="4">
                  <c:v>Titolo 4 - Rimborso di prestiti</c:v>
                </c:pt>
                <c:pt idx="5">
                  <c:v>Titolo 5 - Chiusura Anticipazioni da istituto tesoriere/cassiere</c:v>
                </c:pt>
                <c:pt idx="6">
                  <c:v>Titolo 7 - Spese per conto terzi e partite di giro</c:v>
                </c:pt>
              </c:strCache>
            </c:strRef>
          </c:cat>
          <c:val>
            <c:numRef>
              <c:f>Grafici!$E$44:$E$50</c:f>
              <c:numCache>
                <c:formatCode>_-* #,##0.00\ _€_-;\-* #,##0.00\ _€_-;_-* "-"??\ _€_-;_-@_-</c:formatCode>
                <c:ptCount val="7"/>
                <c:pt idx="0">
                  <c:v>264336499.18000001</c:v>
                </c:pt>
                <c:pt idx="1">
                  <c:v>17604308462.09</c:v>
                </c:pt>
                <c:pt idx="2">
                  <c:v>448668352.19</c:v>
                </c:pt>
                <c:pt idx="3">
                  <c:v>1000000</c:v>
                </c:pt>
                <c:pt idx="4">
                  <c:v>1871033593.75</c:v>
                </c:pt>
                <c:pt idx="5">
                  <c:v>0</c:v>
                </c:pt>
                <c:pt idx="6">
                  <c:v>392105000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FC-4B4A-A103-E0C038AFF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32196224"/>
        <c:axId val="132197760"/>
      </c:barChart>
      <c:catAx>
        <c:axId val="1321962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it-IT"/>
          </a:p>
        </c:txPr>
        <c:crossAx val="132197760"/>
        <c:crosses val="autoZero"/>
        <c:auto val="1"/>
        <c:lblAlgn val="ctr"/>
        <c:lblOffset val="100"/>
        <c:noMultiLvlLbl val="0"/>
      </c:catAx>
      <c:valAx>
        <c:axId val="1321977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\ _€_-;\-* #,##0.0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it-IT"/>
          </a:p>
        </c:txPr>
        <c:crossAx val="132196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Garamond" pitchFamily="18" charset="0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Garamond" pitchFamily="18" charset="0"/>
                <a:ea typeface="+mn-ea"/>
                <a:cs typeface="+mn-cs"/>
              </a:defRPr>
            </a:pPr>
            <a:r>
              <a:rPr lang="it-IT"/>
              <a:t>Entrate 2026 per Titolo (competenza)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Garamond" pitchFamily="18" charset="0"/>
              <a:ea typeface="+mn-ea"/>
              <a:cs typeface="+mn-cs"/>
            </a:defRPr>
          </a:pPr>
          <a:endParaRPr lang="it-IT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 w="6350" cap="flat" cmpd="sng" algn="ctr">
          <a:noFill/>
          <a:prstDash val="solid"/>
          <a:round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2520453385949709E-2"/>
          <c:y val="0.21661484000412193"/>
          <c:w val="0.58357736020702311"/>
          <c:h val="0.7591299788450232"/>
        </c:manualLayout>
      </c:layout>
      <c:pie3DChart>
        <c:varyColors val="1"/>
        <c:ser>
          <c:idx val="0"/>
          <c:order val="0"/>
          <c:tx>
            <c:strRef>
              <c:f>Grafici!$C$30</c:f>
              <c:strCache>
                <c:ptCount val="1"/>
                <c:pt idx="0">
                  <c:v>2026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66D8-41ED-8A3E-8499C62050BC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66D8-41ED-8A3E-8499C62050BC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66D8-41ED-8A3E-8499C62050BC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66D8-41ED-8A3E-8499C62050BC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66D8-41ED-8A3E-8499C62050BC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66D8-41ED-8A3E-8499C62050BC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66D8-41ED-8A3E-8499C62050BC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66D8-41ED-8A3E-8499C62050BC}"/>
              </c:ext>
            </c:extLst>
          </c:dPt>
          <c:dPt>
            <c:idx val="8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66D8-41ED-8A3E-8499C62050BC}"/>
              </c:ext>
            </c:extLst>
          </c:dPt>
          <c:dPt>
            <c:idx val="9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3-ABE1-41C8-96DB-8877FDC6B816}"/>
              </c:ext>
            </c:extLst>
          </c:dPt>
          <c:dLbls>
            <c:dLbl>
              <c:idx val="6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66D8-41ED-8A3E-8499C62050B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66D8-41ED-8A3E-8499C62050B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66D8-41ED-8A3E-8499C62050BC}"/>
                </c:ext>
              </c:extLst>
            </c:dLbl>
            <c:numFmt formatCode="0.000%" sourceLinked="0"/>
            <c:spPr>
              <a:solidFill>
                <a:schemeClr val="bg1">
                  <a:lumMod val="95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Garamond" pitchFamily="18" charset="0"/>
                    <a:ea typeface="+mn-ea"/>
                    <a:cs typeface="+mn-cs"/>
                  </a:defRPr>
                </a:pPr>
                <a:endParaRPr lang="it-IT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50000"/>
                      <a:lumOff val="50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Grafici!$B$31:$B$40</c:f>
              <c:strCache>
                <c:ptCount val="10"/>
                <c:pt idx="0">
                  <c:v>Utilizzo avanzo presunto di amministrazione </c:v>
                </c:pt>
                <c:pt idx="1">
                  <c:v>Fondo pluriennale vincolato</c:v>
                </c:pt>
                <c:pt idx="2">
                  <c:v>Titolo 1 - Entrate correnti di natura tributaria, contributiva e perequativa</c:v>
                </c:pt>
                <c:pt idx="3">
                  <c:v>Titolo 2 - Trasferimenti correnti</c:v>
                </c:pt>
                <c:pt idx="4">
                  <c:v>Titolo 3 - Entrate extratributarie</c:v>
                </c:pt>
                <c:pt idx="5">
                  <c:v>Titolo 4 - Entrate in conto capitale </c:v>
                </c:pt>
                <c:pt idx="6">
                  <c:v>Titolo 5 - Entrate da riduzione di attività finanziarie</c:v>
                </c:pt>
                <c:pt idx="7">
                  <c:v>Titolo 6 - Accensione di prestiti</c:v>
                </c:pt>
                <c:pt idx="8">
                  <c:v>Titolo 7 - Anticipazioni da istituto tesoriere/cassiere</c:v>
                </c:pt>
                <c:pt idx="9">
                  <c:v>Titolo 9 - Entrate per conto di terzi e partite di giro</c:v>
                </c:pt>
              </c:strCache>
            </c:strRef>
          </c:cat>
          <c:val>
            <c:numRef>
              <c:f>Grafici!$C$31:$C$40</c:f>
              <c:numCache>
                <c:formatCode>_-* #,##0.00\ _€_-;\-* #,##0.00\ _€_-;_-* "-"??\ _€_-;_-@_-</c:formatCode>
                <c:ptCount val="10"/>
                <c:pt idx="0">
                  <c:v>1887837050.0999999</c:v>
                </c:pt>
                <c:pt idx="1">
                  <c:v>563121355.75999999</c:v>
                </c:pt>
                <c:pt idx="2">
                  <c:v>14622541638.6</c:v>
                </c:pt>
                <c:pt idx="3">
                  <c:v>4568309752.4700003</c:v>
                </c:pt>
                <c:pt idx="4">
                  <c:v>399211882.75999999</c:v>
                </c:pt>
                <c:pt idx="5">
                  <c:v>1962354571.0599999</c:v>
                </c:pt>
                <c:pt idx="6">
                  <c:v>1077282.83</c:v>
                </c:pt>
                <c:pt idx="7">
                  <c:v>0</c:v>
                </c:pt>
                <c:pt idx="8">
                  <c:v>0</c:v>
                </c:pt>
                <c:pt idx="9">
                  <c:v>392105000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5D-4260-A093-DFC79FB5221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154511287115253"/>
          <c:y val="0.157657833093444"/>
          <c:w val="0.37283923066909574"/>
          <c:h val="0.79570569807806291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Garamond" pitchFamily="18" charset="0"/>
              <a:ea typeface="+mn-ea"/>
              <a:cs typeface="+mn-cs"/>
            </a:defRPr>
          </a:pPr>
          <a:endParaRPr lang="it-IT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dk1">
          <a:lumMod val="25000"/>
          <a:lumOff val="75000"/>
        </a:schemeClr>
      </a:solidFill>
      <a:prstDash val="solid"/>
      <a:round/>
    </a:ln>
    <a:effectLst/>
  </c:spPr>
  <c:txPr>
    <a:bodyPr/>
    <a:lstStyle/>
    <a:p>
      <a:pPr>
        <a:defRPr>
          <a:latin typeface="Garamond" pitchFamily="18" charset="0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800" b="1" i="0" u="none" strike="noStrike" kern="1200" baseline="0">
                <a:solidFill>
                  <a:schemeClr val="tx1"/>
                </a:solidFill>
                <a:latin typeface="Garamond" pitchFamily="18" charset="0"/>
                <a:ea typeface="+mn-ea"/>
                <a:cs typeface="+mn-cs"/>
              </a:defRPr>
            </a:pPr>
            <a:r>
              <a:rPr lang="it-IT"/>
              <a:t>Spese 2026 per Titolo (competenza)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800" b="1" i="0" u="none" strike="noStrike" kern="1200" baseline="0">
              <a:solidFill>
                <a:schemeClr val="tx1"/>
              </a:solidFill>
              <a:latin typeface="Garamond" pitchFamily="18" charset="0"/>
              <a:ea typeface="+mn-ea"/>
              <a:cs typeface="+mn-cs"/>
            </a:defRPr>
          </a:pPr>
          <a:endParaRPr lang="it-IT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 w="6350" cap="flat" cmpd="sng" algn="ctr">
          <a:noFill/>
          <a:prstDash val="solid"/>
          <a:round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4518281551628139E-2"/>
          <c:y val="0.20619417058161849"/>
          <c:w val="0.60739890268235974"/>
          <c:h val="0.78360269304572239"/>
        </c:manualLayout>
      </c:layout>
      <c:pie3DChart>
        <c:varyColors val="1"/>
        <c:ser>
          <c:idx val="0"/>
          <c:order val="0"/>
          <c:tx>
            <c:strRef>
              <c:f>Grafici!$C$43</c:f>
              <c:strCache>
                <c:ptCount val="1"/>
                <c:pt idx="0">
                  <c:v>2026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019D-4378-8ED8-88D0EA3FEB6C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019D-4378-8ED8-88D0EA3FEB6C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019D-4378-8ED8-88D0EA3FEB6C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019D-4378-8ED8-88D0EA3FEB6C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019D-4378-8ED8-88D0EA3FEB6C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019D-4378-8ED8-88D0EA3FEB6C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AF52-42AE-B14E-C79337AE698D}"/>
              </c:ext>
            </c:extLst>
          </c:dPt>
          <c:dLbls>
            <c:dLbl>
              <c:idx val="5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019D-4378-8ED8-88D0EA3FEB6C}"/>
                </c:ext>
              </c:extLst>
            </c:dLbl>
            <c:numFmt formatCode="0.000%" sourceLinked="0"/>
            <c:spPr>
              <a:solidFill>
                <a:schemeClr val="bg1">
                  <a:lumMod val="95000"/>
                </a:schemeClr>
              </a:solidFill>
              <a:ln>
                <a:solidFill>
                  <a:sysClr val="windowText" lastClr="000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Garamond" pitchFamily="18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50000"/>
                      <a:lumOff val="50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Grafici!$B$44:$B$50</c:f>
              <c:strCache>
                <c:ptCount val="7"/>
                <c:pt idx="0">
                  <c:v>Disavanzo di amministrazione </c:v>
                </c:pt>
                <c:pt idx="1">
                  <c:v>Titolo 1 - Spese correnti</c:v>
                </c:pt>
                <c:pt idx="2">
                  <c:v>Titolo 2 - Spese in conto capitale</c:v>
                </c:pt>
                <c:pt idx="3">
                  <c:v>Titolo 3 - Spese per incremento di attività finanziarie</c:v>
                </c:pt>
                <c:pt idx="4">
                  <c:v>Titolo 4 - Rimborso di prestiti</c:v>
                </c:pt>
                <c:pt idx="5">
                  <c:v>Titolo 5 - Chiusura Anticipazioni da istituto tesoriere/cassiere</c:v>
                </c:pt>
                <c:pt idx="6">
                  <c:v>Titolo 7 - Spese per conto terzi e partite di giro</c:v>
                </c:pt>
              </c:strCache>
            </c:strRef>
          </c:cat>
          <c:val>
            <c:numRef>
              <c:f>Grafici!$C$44:$C$50</c:f>
              <c:numCache>
                <c:formatCode>_-* #,##0.00\ _€_-;\-* #,##0.00\ _€_-;_-* "-"??\ _€_-;_-@_-</c:formatCode>
                <c:ptCount val="7"/>
                <c:pt idx="0">
                  <c:v>264336499.18000001</c:v>
                </c:pt>
                <c:pt idx="1">
                  <c:v>18339760613.790001</c:v>
                </c:pt>
                <c:pt idx="2">
                  <c:v>3244449655.3000002</c:v>
                </c:pt>
                <c:pt idx="3">
                  <c:v>115677527.83</c:v>
                </c:pt>
                <c:pt idx="4">
                  <c:v>2040229237.48</c:v>
                </c:pt>
                <c:pt idx="5">
                  <c:v>0</c:v>
                </c:pt>
                <c:pt idx="6">
                  <c:v>392105000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05-4D29-A34D-47A8ECB3020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2760724891932429"/>
          <c:y val="0.14707839550359239"/>
          <c:w val="0.36287788159357459"/>
          <c:h val="0.6353174792544871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Garamond" pitchFamily="18" charset="0"/>
              <a:ea typeface="+mn-ea"/>
              <a:cs typeface="+mn-cs"/>
            </a:defRPr>
          </a:pPr>
          <a:endParaRPr lang="it-IT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dk1">
          <a:lumMod val="25000"/>
          <a:lumOff val="75000"/>
        </a:schemeClr>
      </a:solidFill>
      <a:prstDash val="solid"/>
      <a:round/>
    </a:ln>
    <a:effectLst/>
  </c:spPr>
  <c:txPr>
    <a:bodyPr/>
    <a:lstStyle/>
    <a:p>
      <a:pPr>
        <a:defRPr>
          <a:latin typeface="Garamond" pitchFamily="18" charset="0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Garamond" pitchFamily="18" charset="0"/>
                <a:ea typeface="+mn-ea"/>
                <a:cs typeface="+mn-cs"/>
              </a:defRPr>
            </a:pPr>
            <a:r>
              <a:rPr lang="it-IT"/>
              <a:t>Entrate 2027 per Titolo (competenza)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Garamond" pitchFamily="18" charset="0"/>
              <a:ea typeface="+mn-ea"/>
              <a:cs typeface="+mn-cs"/>
            </a:defRPr>
          </a:pPr>
          <a:endParaRPr lang="it-IT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 w="6350" cap="flat" cmpd="sng" algn="ctr">
          <a:noFill/>
          <a:prstDash val="solid"/>
          <a:round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9350362424906621E-2"/>
          <c:y val="0.20239879606244193"/>
          <c:w val="0.60688257032694559"/>
          <c:h val="0.77331225892360944"/>
        </c:manualLayout>
      </c:layout>
      <c:pie3DChart>
        <c:varyColors val="1"/>
        <c:ser>
          <c:idx val="0"/>
          <c:order val="0"/>
          <c:tx>
            <c:strRef>
              <c:f>Grafici!$C$143</c:f>
              <c:strCache>
                <c:ptCount val="1"/>
                <c:pt idx="0">
                  <c:v>2027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78F4-4FD9-925D-9415616D5291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78F4-4FD9-925D-9415616D5291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78F4-4FD9-925D-9415616D5291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78F4-4FD9-925D-9415616D5291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78F4-4FD9-925D-9415616D5291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78F4-4FD9-925D-9415616D5291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78F4-4FD9-925D-9415616D5291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78F4-4FD9-925D-9415616D5291}"/>
              </c:ext>
            </c:extLst>
          </c:dPt>
          <c:dPt>
            <c:idx val="8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78F4-4FD9-925D-9415616D5291}"/>
              </c:ext>
            </c:extLst>
          </c:dPt>
          <c:dPt>
            <c:idx val="9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3-648D-4CD3-9113-2C0896727594}"/>
              </c:ext>
            </c:extLst>
          </c:dPt>
          <c:dLbls>
            <c:dLbl>
              <c:idx val="7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78F4-4FD9-925D-9415616D529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78F4-4FD9-925D-9415616D5291}"/>
                </c:ext>
              </c:extLst>
            </c:dLbl>
            <c:numFmt formatCode="0.000%" sourceLinked="0"/>
            <c:spPr>
              <a:solidFill>
                <a:schemeClr val="bg1">
                  <a:lumMod val="95000"/>
                </a:schemeClr>
              </a:solidFill>
              <a:ln>
                <a:solidFill>
                  <a:sysClr val="windowText" lastClr="000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Garamond" pitchFamily="18" charset="0"/>
                    <a:ea typeface="+mn-ea"/>
                    <a:cs typeface="+mn-cs"/>
                  </a:defRPr>
                </a:pPr>
                <a:endParaRPr lang="it-IT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50000"/>
                      <a:lumOff val="50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Grafici!$B$144:$B$153</c:f>
              <c:strCache>
                <c:ptCount val="10"/>
                <c:pt idx="0">
                  <c:v>Utilizzo avanzo presunto di amministrazione </c:v>
                </c:pt>
                <c:pt idx="1">
                  <c:v>Fondo pluriennale vincolato</c:v>
                </c:pt>
                <c:pt idx="2">
                  <c:v>Titolo 1 - Entrate correnti di natura tributaria, contributiva e perequativa</c:v>
                </c:pt>
                <c:pt idx="3">
                  <c:v>Titolo 2 - Trasferimenti correnti</c:v>
                </c:pt>
                <c:pt idx="4">
                  <c:v>Titolo 3 - Entrate extratributarie</c:v>
                </c:pt>
                <c:pt idx="5">
                  <c:v>Titolo 4 - Entrate in conto capitale </c:v>
                </c:pt>
                <c:pt idx="6">
                  <c:v>Titolo 5 - Entrate da riduzione di attività finanziarie</c:v>
                </c:pt>
                <c:pt idx="7">
                  <c:v>Titolo 6 - Accensione di prestiti</c:v>
                </c:pt>
                <c:pt idx="8">
                  <c:v>Titolo 7 - Anticipazioni da istituto tesoriere/cassiere</c:v>
                </c:pt>
                <c:pt idx="9">
                  <c:v>Titolo 9 - Entrate per conto di terzi e partite di giro</c:v>
                </c:pt>
              </c:strCache>
            </c:strRef>
          </c:cat>
          <c:val>
            <c:numRef>
              <c:f>Grafici!$C$144:$C$153</c:f>
              <c:numCache>
                <c:formatCode>_-* #,##0.00\ _€_-;\-* #,##0.00\ _€_-;_-* "-"??\ _€_-;_-@_-</c:formatCode>
                <c:ptCount val="10"/>
                <c:pt idx="0">
                  <c:v>1790947859.5699999</c:v>
                </c:pt>
                <c:pt idx="1">
                  <c:v>184883108.94999999</c:v>
                </c:pt>
                <c:pt idx="2">
                  <c:v>13827381138.6</c:v>
                </c:pt>
                <c:pt idx="3">
                  <c:v>4255747089.4499998</c:v>
                </c:pt>
                <c:pt idx="4">
                  <c:v>396428515.25999999</c:v>
                </c:pt>
                <c:pt idx="5">
                  <c:v>1651389974.23</c:v>
                </c:pt>
                <c:pt idx="6">
                  <c:v>849412.25</c:v>
                </c:pt>
                <c:pt idx="7">
                  <c:v>0</c:v>
                </c:pt>
                <c:pt idx="8">
                  <c:v>0</c:v>
                </c:pt>
                <c:pt idx="9">
                  <c:v>392105000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84-4B09-9DAF-5F7084B07CE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747730872847941"/>
          <c:y val="0.11036525308550268"/>
          <c:w val="0.35298985203942018"/>
          <c:h val="0.83159290623263271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Garamond" pitchFamily="18" charset="0"/>
              <a:ea typeface="+mn-ea"/>
              <a:cs typeface="+mn-cs"/>
            </a:defRPr>
          </a:pPr>
          <a:endParaRPr lang="it-IT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dk1">
          <a:lumMod val="25000"/>
          <a:lumOff val="75000"/>
        </a:schemeClr>
      </a:solidFill>
      <a:prstDash val="solid"/>
      <a:round/>
    </a:ln>
    <a:effectLst/>
  </c:spPr>
  <c:txPr>
    <a:bodyPr/>
    <a:lstStyle/>
    <a:p>
      <a:pPr>
        <a:defRPr>
          <a:latin typeface="Garamond" pitchFamily="18" charset="0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Garamond" pitchFamily="18" charset="0"/>
                <a:ea typeface="+mn-ea"/>
                <a:cs typeface="+mn-cs"/>
              </a:defRPr>
            </a:pPr>
            <a:r>
              <a:rPr lang="it-IT"/>
              <a:t>Spese 2027 per Titolo (competenza)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Garamond" pitchFamily="18" charset="0"/>
              <a:ea typeface="+mn-ea"/>
              <a:cs typeface="+mn-cs"/>
            </a:defRPr>
          </a:pPr>
          <a:endParaRPr lang="it-IT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 w="6350" cap="flat" cmpd="sng" algn="ctr">
          <a:noFill/>
          <a:prstDash val="solid"/>
          <a:round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8779752960269271E-2"/>
          <c:y val="0.20210632666732561"/>
          <c:w val="0.60186193925186848"/>
          <c:h val="0.78049808366004469"/>
        </c:manualLayout>
      </c:layout>
      <c:pie3DChart>
        <c:varyColors val="1"/>
        <c:ser>
          <c:idx val="0"/>
          <c:order val="0"/>
          <c:tx>
            <c:strRef>
              <c:f>Grafici!$C$156</c:f>
              <c:strCache>
                <c:ptCount val="1"/>
                <c:pt idx="0">
                  <c:v>2027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872C-41F3-B728-6CD4D887EB48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872C-41F3-B728-6CD4D887EB48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872C-41F3-B728-6CD4D887EB48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872C-41F3-B728-6CD4D887EB48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872C-41F3-B728-6CD4D887EB48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872C-41F3-B728-6CD4D887EB48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F761-442B-B9C6-1A2D4757A656}"/>
              </c:ext>
            </c:extLst>
          </c:dPt>
          <c:dLbls>
            <c:dLbl>
              <c:idx val="5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872C-41F3-B728-6CD4D887EB48}"/>
                </c:ext>
              </c:extLst>
            </c:dLbl>
            <c:numFmt formatCode="0.000%" sourceLinked="0"/>
            <c:spPr>
              <a:solidFill>
                <a:schemeClr val="bg1">
                  <a:lumMod val="95000"/>
                </a:schemeClr>
              </a:solidFill>
              <a:ln>
                <a:solidFill>
                  <a:sysClr val="windowText" lastClr="000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Garamond" pitchFamily="18" charset="0"/>
                    <a:ea typeface="+mn-ea"/>
                    <a:cs typeface="+mn-cs"/>
                  </a:defRPr>
                </a:pPr>
                <a:endParaRPr lang="it-IT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50000"/>
                      <a:lumOff val="50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Grafici!$B$157:$B$163</c:f>
              <c:strCache>
                <c:ptCount val="7"/>
                <c:pt idx="0">
                  <c:v>Disavanzo di amministrazione </c:v>
                </c:pt>
                <c:pt idx="1">
                  <c:v>Titolo 1 - Spese correnti</c:v>
                </c:pt>
                <c:pt idx="2">
                  <c:v>Titolo 2 - Spese in conto capitale</c:v>
                </c:pt>
                <c:pt idx="3">
                  <c:v>Titolo 3 - Spese per incremento di attività finanziarie</c:v>
                </c:pt>
                <c:pt idx="4">
                  <c:v>Titolo 4 - Rimborso di prestiti</c:v>
                </c:pt>
                <c:pt idx="5">
                  <c:v>Titolo 5 - Chiusura Anticipazioni da istituto tesoriere/cassiere</c:v>
                </c:pt>
                <c:pt idx="6">
                  <c:v>Titolo 7 - Spese per conto terzi e partite di giro</c:v>
                </c:pt>
              </c:strCache>
            </c:strRef>
          </c:cat>
          <c:val>
            <c:numRef>
              <c:f>Grafici!$C$157:$C$163</c:f>
              <c:numCache>
                <c:formatCode>_-* #,##0.00\ _€_-;\-* #,##0.00\ _€_-;_-* "-"??\ _€_-;_-@_-</c:formatCode>
                <c:ptCount val="7"/>
                <c:pt idx="0">
                  <c:v>264336499.18000001</c:v>
                </c:pt>
                <c:pt idx="1">
                  <c:v>17562653196.759998</c:v>
                </c:pt>
                <c:pt idx="2">
                  <c:v>2258797525.96</c:v>
                </c:pt>
                <c:pt idx="3">
                  <c:v>70392000</c:v>
                </c:pt>
                <c:pt idx="4">
                  <c:v>1951447876.4100001</c:v>
                </c:pt>
                <c:pt idx="5">
                  <c:v>0</c:v>
                </c:pt>
                <c:pt idx="6">
                  <c:v>392105000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CA-42F4-A423-E0E9A7EFA7F3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771464505202402"/>
          <c:y val="0.29380099715569041"/>
          <c:w val="0.35274343156884908"/>
          <c:h val="0.5708561077752605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Garamond" pitchFamily="18" charset="0"/>
              <a:ea typeface="+mn-ea"/>
              <a:cs typeface="+mn-cs"/>
            </a:defRPr>
          </a:pPr>
          <a:endParaRPr lang="it-IT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dk1">
          <a:lumMod val="25000"/>
          <a:lumOff val="75000"/>
        </a:schemeClr>
      </a:solidFill>
      <a:prstDash val="solid"/>
      <a:round/>
    </a:ln>
    <a:effectLst/>
  </c:spPr>
  <c:txPr>
    <a:bodyPr/>
    <a:lstStyle/>
    <a:p>
      <a:pPr>
        <a:defRPr>
          <a:latin typeface="Garamond" pitchFamily="18" charset="0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Garamond" pitchFamily="18" charset="0"/>
                <a:ea typeface="+mn-ea"/>
                <a:cs typeface="+mn-cs"/>
              </a:defRPr>
            </a:pPr>
            <a:r>
              <a:rPr lang="it-IT"/>
              <a:t>Entrate 2028 per Titolo (competenza)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Garamond" pitchFamily="18" charset="0"/>
              <a:ea typeface="+mn-ea"/>
              <a:cs typeface="+mn-cs"/>
            </a:defRPr>
          </a:pPr>
          <a:endParaRPr lang="it-IT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 w="6350" cap="flat" cmpd="sng" algn="ctr">
          <a:noFill/>
          <a:prstDash val="solid"/>
          <a:round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5440724068191286E-2"/>
          <c:y val="0.17095225518193877"/>
          <c:w val="0.62682748427957069"/>
          <c:h val="0.80126473970627876"/>
        </c:manualLayout>
      </c:layout>
      <c:pie3DChart>
        <c:varyColors val="1"/>
        <c:ser>
          <c:idx val="0"/>
          <c:order val="0"/>
          <c:tx>
            <c:strRef>
              <c:f>Grafici!$C$212</c:f>
              <c:strCache>
                <c:ptCount val="1"/>
                <c:pt idx="0">
                  <c:v>2028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23BD-45E0-BF5A-0181A37BF1CF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23BD-45E0-BF5A-0181A37BF1CF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23BD-45E0-BF5A-0181A37BF1CF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23BD-45E0-BF5A-0181A37BF1CF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23BD-45E0-BF5A-0181A37BF1CF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23BD-45E0-BF5A-0181A37BF1CF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23BD-45E0-BF5A-0181A37BF1CF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23BD-45E0-BF5A-0181A37BF1CF}"/>
              </c:ext>
            </c:extLst>
          </c:dPt>
          <c:dPt>
            <c:idx val="8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23BD-45E0-BF5A-0181A37BF1CF}"/>
              </c:ext>
            </c:extLst>
          </c:dPt>
          <c:dPt>
            <c:idx val="9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3-CD17-4B39-9031-753AE2F42895}"/>
              </c:ext>
            </c:extLst>
          </c:dPt>
          <c:dLbls>
            <c:dLbl>
              <c:idx val="1"/>
              <c:layout>
                <c:manualLayout>
                  <c:x val="3.2096064407082077E-2"/>
                  <c:y val="-4.1947125560917791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3BD-45E0-BF5A-0181A37BF1CF}"/>
                </c:ext>
              </c:extLst>
            </c:dLbl>
            <c:dLbl>
              <c:idx val="4"/>
              <c:layout>
                <c:manualLayout>
                  <c:x val="-0.14121904710817504"/>
                  <c:y val="5.930700194733722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3BD-45E0-BF5A-0181A37BF1CF}"/>
                </c:ext>
              </c:extLst>
            </c:dLbl>
            <c:dLbl>
              <c:idx val="5"/>
              <c:layout>
                <c:manualLayout>
                  <c:x val="-6.9989356780223569E-2"/>
                  <c:y val="-2.666767208534416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23BD-45E0-BF5A-0181A37BF1C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23BD-45E0-BF5A-0181A37BF1C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23BD-45E0-BF5A-0181A37BF1C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23BD-45E0-BF5A-0181A37BF1CF}"/>
                </c:ext>
              </c:extLst>
            </c:dLbl>
            <c:dLbl>
              <c:idx val="9"/>
              <c:layout>
                <c:manualLayout>
                  <c:x val="7.4952238325597415E-2"/>
                  <c:y val="-1.490691939717212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CD17-4B39-9031-753AE2F42895}"/>
                </c:ext>
              </c:extLst>
            </c:dLbl>
            <c:numFmt formatCode="0.000%" sourceLinked="0"/>
            <c:spPr>
              <a:solidFill>
                <a:schemeClr val="bg1">
                  <a:lumMod val="95000"/>
                </a:schemeClr>
              </a:solidFill>
              <a:ln>
                <a:solidFill>
                  <a:sysClr val="windowText" lastClr="000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Garamond" pitchFamily="18" charset="0"/>
                    <a:ea typeface="+mn-ea"/>
                    <a:cs typeface="+mn-cs"/>
                  </a:defRPr>
                </a:pPr>
                <a:endParaRPr lang="it-IT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50000"/>
                      <a:lumOff val="50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Grafici!$B$213:$B$222</c:f>
              <c:strCache>
                <c:ptCount val="10"/>
                <c:pt idx="0">
                  <c:v>Utilizzo avanzo presunto di amministrazione </c:v>
                </c:pt>
                <c:pt idx="1">
                  <c:v>Fondo pluriennale vincolato</c:v>
                </c:pt>
                <c:pt idx="2">
                  <c:v>Titolo 1 - Entrate correnti di natura tributaria, contributiva e perequativa</c:v>
                </c:pt>
                <c:pt idx="3">
                  <c:v>Titolo 2 - Trasferimenti correnti</c:v>
                </c:pt>
                <c:pt idx="4">
                  <c:v>Titolo 3 - Entrate extratributarie</c:v>
                </c:pt>
                <c:pt idx="5">
                  <c:v>Titolo 4 - Entrate in conto capitale </c:v>
                </c:pt>
                <c:pt idx="6">
                  <c:v>Titolo 5 - Entrate da riduzione di attività finanziarie</c:v>
                </c:pt>
                <c:pt idx="7">
                  <c:v>Titolo 6 - Accensione di prestiti</c:v>
                </c:pt>
                <c:pt idx="8">
                  <c:v>Titolo 7 - Anticipazioni da istituto tesoriere/cassiere</c:v>
                </c:pt>
                <c:pt idx="9">
                  <c:v>Titolo 9 - Entrate per conto di terzi e partite di giro</c:v>
                </c:pt>
              </c:strCache>
            </c:strRef>
          </c:cat>
          <c:val>
            <c:numRef>
              <c:f>Grafici!$C$213:$C$222</c:f>
              <c:numCache>
                <c:formatCode>_-* #,##0.00\ _€_-;\-* #,##0.00\ _€_-;_-* "-"??\ _€_-;_-@_-</c:formatCode>
                <c:ptCount val="10"/>
                <c:pt idx="0">
                  <c:v>1705855205.8</c:v>
                </c:pt>
                <c:pt idx="1">
                  <c:v>22468695.23</c:v>
                </c:pt>
                <c:pt idx="2">
                  <c:v>13837181138.6</c:v>
                </c:pt>
                <c:pt idx="3">
                  <c:v>4225297288.9000001</c:v>
                </c:pt>
                <c:pt idx="4">
                  <c:v>394717975.06999999</c:v>
                </c:pt>
                <c:pt idx="5">
                  <c:v>3749569</c:v>
                </c:pt>
                <c:pt idx="6">
                  <c:v>77034.61</c:v>
                </c:pt>
                <c:pt idx="7">
                  <c:v>0</c:v>
                </c:pt>
                <c:pt idx="8">
                  <c:v>0</c:v>
                </c:pt>
                <c:pt idx="9">
                  <c:v>392105000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0D-4AE5-A48D-E8D4D649F9D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134418764664725"/>
          <c:y val="0.11036525308550268"/>
          <c:w val="0.34909553831544254"/>
          <c:h val="0.83159290623263271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Garamond" pitchFamily="18" charset="0"/>
              <a:ea typeface="+mn-ea"/>
              <a:cs typeface="+mn-cs"/>
            </a:defRPr>
          </a:pPr>
          <a:endParaRPr lang="it-IT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dk1">
          <a:lumMod val="25000"/>
          <a:lumOff val="75000"/>
        </a:schemeClr>
      </a:solidFill>
      <a:prstDash val="solid"/>
      <a:round/>
    </a:ln>
    <a:effectLst/>
  </c:spPr>
  <c:txPr>
    <a:bodyPr/>
    <a:lstStyle/>
    <a:p>
      <a:pPr>
        <a:defRPr>
          <a:latin typeface="Garamond" pitchFamily="18" charset="0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Garamond" pitchFamily="18" charset="0"/>
                <a:ea typeface="+mn-ea"/>
                <a:cs typeface="+mn-cs"/>
              </a:defRPr>
            </a:pPr>
            <a:r>
              <a:rPr lang="it-IT"/>
              <a:t>Spese 2028 per Titolo (competenza)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Garamond" pitchFamily="18" charset="0"/>
              <a:ea typeface="+mn-ea"/>
              <a:cs typeface="+mn-cs"/>
            </a:defRPr>
          </a:pPr>
          <a:endParaRPr lang="it-IT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 w="6350" cap="flat" cmpd="sng" algn="ctr">
          <a:noFill/>
          <a:prstDash val="solid"/>
          <a:round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225181780507082E-2"/>
          <c:y val="0.19191661576894084"/>
          <c:w val="0.59948297730726219"/>
          <c:h val="0.78030037911927663"/>
        </c:manualLayout>
      </c:layout>
      <c:pie3DChart>
        <c:varyColors val="1"/>
        <c:ser>
          <c:idx val="0"/>
          <c:order val="0"/>
          <c:tx>
            <c:strRef>
              <c:f>Grafici!$C$225</c:f>
              <c:strCache>
                <c:ptCount val="1"/>
                <c:pt idx="0">
                  <c:v>2028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19EE-4F0C-8AB4-976186AC3B1F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19EE-4F0C-8AB4-976186AC3B1F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19EE-4F0C-8AB4-976186AC3B1F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19EE-4F0C-8AB4-976186AC3B1F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19EE-4F0C-8AB4-976186AC3B1F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19EE-4F0C-8AB4-976186AC3B1F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EF38-4643-B658-6550FAC28D41}"/>
              </c:ext>
            </c:extLst>
          </c:dPt>
          <c:dLbls>
            <c:dLbl>
              <c:idx val="0"/>
              <c:layout>
                <c:manualLayout>
                  <c:x val="9.3766198665075115E-2"/>
                  <c:y val="4.4783464566929138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9EE-4F0C-8AB4-976186AC3B1F}"/>
                </c:ext>
              </c:extLst>
            </c:dLbl>
            <c:dLbl>
              <c:idx val="1"/>
              <c:layout>
                <c:manualLayout>
                  <c:x val="-2.7013177839916403E-2"/>
                  <c:y val="-0.1758911184489035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9EE-4F0C-8AB4-976186AC3B1F}"/>
                </c:ext>
              </c:extLst>
            </c:dLbl>
            <c:dLbl>
              <c:idx val="2"/>
              <c:layout>
                <c:manualLayout>
                  <c:x val="-3.6462033426816629E-2"/>
                  <c:y val="3.096239734146134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9EE-4F0C-8AB4-976186AC3B1F}"/>
                </c:ext>
              </c:extLst>
            </c:dLbl>
            <c:dLbl>
              <c:idx val="3"/>
              <c:layout>
                <c:manualLayout>
                  <c:x val="1.6768716105422719E-2"/>
                  <c:y val="-7.623190246380492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9EE-4F0C-8AB4-976186AC3B1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19EE-4F0C-8AB4-976186AC3B1F}"/>
                </c:ext>
              </c:extLst>
            </c:dLbl>
            <c:dLbl>
              <c:idx val="6"/>
              <c:layout>
                <c:manualLayout>
                  <c:x val="-1.8655892854930176E-2"/>
                  <c:y val="-2.996385784438235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EF38-4643-B658-6550FAC28D41}"/>
                </c:ext>
              </c:extLst>
            </c:dLbl>
            <c:numFmt formatCode="0.000%" sourceLinked="0"/>
            <c:spPr>
              <a:solidFill>
                <a:schemeClr val="bg1">
                  <a:lumMod val="95000"/>
                </a:schemeClr>
              </a:solidFill>
              <a:ln>
                <a:solidFill>
                  <a:sysClr val="windowText" lastClr="000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Garamond" pitchFamily="18" charset="0"/>
                    <a:ea typeface="+mn-ea"/>
                    <a:cs typeface="+mn-cs"/>
                  </a:defRPr>
                </a:pPr>
                <a:endParaRPr lang="it-IT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50000"/>
                      <a:lumOff val="50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Grafici!$B$226:$B$232</c:f>
              <c:strCache>
                <c:ptCount val="7"/>
                <c:pt idx="0">
                  <c:v>Disavanzo di amministrazione </c:v>
                </c:pt>
                <c:pt idx="1">
                  <c:v>Titolo 1 - Spese correnti</c:v>
                </c:pt>
                <c:pt idx="2">
                  <c:v>Titolo 2 - Spese in conto capitale</c:v>
                </c:pt>
                <c:pt idx="3">
                  <c:v>Titolo 3 - Spese per incremento di attività finanziarie</c:v>
                </c:pt>
                <c:pt idx="4">
                  <c:v>Titolo 4 - Rimborso di prestiti</c:v>
                </c:pt>
                <c:pt idx="5">
                  <c:v>Titolo 5 - Chiusura Anticipazioni da istituto tesoriere/cassiere</c:v>
                </c:pt>
                <c:pt idx="6">
                  <c:v>Titolo 7 - Spese per conto terzi e partite di giro</c:v>
                </c:pt>
              </c:strCache>
            </c:strRef>
          </c:cat>
          <c:val>
            <c:numRef>
              <c:f>Grafici!$C$226:$C$232</c:f>
              <c:numCache>
                <c:formatCode>_-* #,##0.00\ _€_-;\-* #,##0.00\ _€_-;_-* "-"??\ _€_-;_-@_-</c:formatCode>
                <c:ptCount val="7"/>
                <c:pt idx="0">
                  <c:v>264336499.18000001</c:v>
                </c:pt>
                <c:pt idx="1">
                  <c:v>17604308462.09</c:v>
                </c:pt>
                <c:pt idx="2">
                  <c:v>448668352.19</c:v>
                </c:pt>
                <c:pt idx="3">
                  <c:v>1000000</c:v>
                </c:pt>
                <c:pt idx="4">
                  <c:v>1871033593.75</c:v>
                </c:pt>
                <c:pt idx="5">
                  <c:v>0</c:v>
                </c:pt>
                <c:pt idx="6">
                  <c:v>392105000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B4-4800-B432-908D7867B35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2356877994673265"/>
          <c:y val="0.31083901462002783"/>
          <c:w val="0.36686180812165065"/>
          <c:h val="0.56129217466768266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Garamond" pitchFamily="18" charset="0"/>
              <a:ea typeface="+mn-ea"/>
              <a:cs typeface="+mn-cs"/>
            </a:defRPr>
          </a:pPr>
          <a:endParaRPr lang="it-IT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dk1">
          <a:lumMod val="25000"/>
          <a:lumOff val="75000"/>
        </a:schemeClr>
      </a:solidFill>
      <a:prstDash val="solid"/>
      <a:round/>
    </a:ln>
    <a:effectLst/>
  </c:spPr>
  <c:txPr>
    <a:bodyPr/>
    <a:lstStyle/>
    <a:p>
      <a:pPr>
        <a:defRPr>
          <a:latin typeface="Garamond" pitchFamily="18" charset="0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52</xdr:row>
      <xdr:rowOff>7620</xdr:rowOff>
    </xdr:from>
    <xdr:to>
      <xdr:col>4</xdr:col>
      <xdr:colOff>769620</xdr:colOff>
      <xdr:row>76</xdr:row>
      <xdr:rowOff>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B1B8021-0853-483E-9C12-45A07096BE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7620</xdr:colOff>
      <xdr:row>52</xdr:row>
      <xdr:rowOff>0</xdr:rowOff>
    </xdr:from>
    <xdr:to>
      <xdr:col>18</xdr:col>
      <xdr:colOff>83820</xdr:colOff>
      <xdr:row>75</xdr:row>
      <xdr:rowOff>167640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712FD25-CA84-4451-94E0-09989BFD44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20955</xdr:colOff>
      <xdr:row>95</xdr:row>
      <xdr:rowOff>160020</xdr:rowOff>
    </xdr:from>
    <xdr:to>
      <xdr:col>4</xdr:col>
      <xdr:colOff>760095</xdr:colOff>
      <xdr:row>115</xdr:row>
      <xdr:rowOff>160020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D048C45-01C2-4FD8-8342-AE19368FA3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7620</xdr:colOff>
      <xdr:row>118</xdr:row>
      <xdr:rowOff>0</xdr:rowOff>
    </xdr:from>
    <xdr:to>
      <xdr:col>4</xdr:col>
      <xdr:colOff>777240</xdr:colOff>
      <xdr:row>137</xdr:row>
      <xdr:rowOff>152400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600F5FB3-0FB8-4D5B-9D0E-E78F1D7A58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165</xdr:row>
      <xdr:rowOff>7620</xdr:rowOff>
    </xdr:from>
    <xdr:to>
      <xdr:col>4</xdr:col>
      <xdr:colOff>762000</xdr:colOff>
      <xdr:row>184</xdr:row>
      <xdr:rowOff>167640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CE9FA3C5-77D0-4341-9562-760B726E59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7620</xdr:colOff>
      <xdr:row>187</xdr:row>
      <xdr:rowOff>7620</xdr:rowOff>
    </xdr:from>
    <xdr:to>
      <xdr:col>4</xdr:col>
      <xdr:colOff>754380</xdr:colOff>
      <xdr:row>206</xdr:row>
      <xdr:rowOff>175260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BEEB80E-A896-461C-B1CD-403CF730EB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234</xdr:row>
      <xdr:rowOff>7620</xdr:rowOff>
    </xdr:from>
    <xdr:to>
      <xdr:col>4</xdr:col>
      <xdr:colOff>731520</xdr:colOff>
      <xdr:row>253</xdr:row>
      <xdr:rowOff>167640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056F953B-8DAE-48A6-9F2E-EA9F5CC711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15240</xdr:colOff>
      <xdr:row>256</xdr:row>
      <xdr:rowOff>7620</xdr:rowOff>
    </xdr:from>
    <xdr:to>
      <xdr:col>4</xdr:col>
      <xdr:colOff>739140</xdr:colOff>
      <xdr:row>275</xdr:row>
      <xdr:rowOff>167640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CC0F65FC-D0DE-4F08-BA73-41C181C51C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Giallo">
      <a:dk1>
        <a:sysClr val="windowText" lastClr="000000"/>
      </a:dk1>
      <a:lt1>
        <a:sysClr val="window" lastClr="FFFFFF"/>
      </a:lt1>
      <a:dk2>
        <a:srgbClr val="39302A"/>
      </a:dk2>
      <a:lt2>
        <a:srgbClr val="E5DEDB"/>
      </a:lt2>
      <a:accent1>
        <a:srgbClr val="FFCA08"/>
      </a:accent1>
      <a:accent2>
        <a:srgbClr val="F8931D"/>
      </a:accent2>
      <a:accent3>
        <a:srgbClr val="CE8D3E"/>
      </a:accent3>
      <a:accent4>
        <a:srgbClr val="EC7016"/>
      </a:accent4>
      <a:accent5>
        <a:srgbClr val="E64823"/>
      </a:accent5>
      <a:accent6>
        <a:srgbClr val="9C6A6A"/>
      </a:accent6>
      <a:hlink>
        <a:srgbClr val="2998E3"/>
      </a:hlink>
      <a:folHlink>
        <a:srgbClr val="7F723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2"/>
  <sheetViews>
    <sheetView showGridLines="0" zoomScale="70" zoomScaleNormal="70" workbookViewId="0">
      <selection activeCell="A26" sqref="A26"/>
    </sheetView>
  </sheetViews>
  <sheetFormatPr defaultColWidth="9.140625" defaultRowHeight="15" x14ac:dyDescent="0.25"/>
  <cols>
    <col min="1" max="1" width="57.5703125" style="9" customWidth="1"/>
    <col min="2" max="2" width="24.5703125" style="9" customWidth="1"/>
    <col min="3" max="3" width="26.28515625" style="9" bestFit="1" customWidth="1"/>
    <col min="4" max="5" width="26.140625" style="9" bestFit="1" customWidth="1"/>
    <col min="6" max="6" width="64.7109375" style="9" customWidth="1"/>
    <col min="7" max="7" width="25.140625" style="9" bestFit="1" customWidth="1"/>
    <col min="8" max="10" width="26.85546875" style="9" bestFit="1" customWidth="1"/>
    <col min="11" max="256" width="9.140625" style="9"/>
    <col min="257" max="257" width="57.5703125" style="9" customWidth="1"/>
    <col min="258" max="258" width="13.42578125" style="9" customWidth="1"/>
    <col min="259" max="261" width="18.7109375" style="9" customWidth="1"/>
    <col min="262" max="262" width="64.7109375" style="9" customWidth="1"/>
    <col min="263" max="263" width="13.42578125" style="9" customWidth="1"/>
    <col min="264" max="266" width="18.7109375" style="9" customWidth="1"/>
    <col min="267" max="512" width="9.140625" style="9"/>
    <col min="513" max="513" width="57.5703125" style="9" customWidth="1"/>
    <col min="514" max="514" width="13.42578125" style="9" customWidth="1"/>
    <col min="515" max="517" width="18.7109375" style="9" customWidth="1"/>
    <col min="518" max="518" width="64.7109375" style="9" customWidth="1"/>
    <col min="519" max="519" width="13.42578125" style="9" customWidth="1"/>
    <col min="520" max="522" width="18.7109375" style="9" customWidth="1"/>
    <col min="523" max="768" width="9.140625" style="9"/>
    <col min="769" max="769" width="57.5703125" style="9" customWidth="1"/>
    <col min="770" max="770" width="13.42578125" style="9" customWidth="1"/>
    <col min="771" max="773" width="18.7109375" style="9" customWidth="1"/>
    <col min="774" max="774" width="64.7109375" style="9" customWidth="1"/>
    <col min="775" max="775" width="13.42578125" style="9" customWidth="1"/>
    <col min="776" max="778" width="18.7109375" style="9" customWidth="1"/>
    <col min="779" max="1024" width="9.140625" style="9"/>
    <col min="1025" max="1025" width="57.5703125" style="9" customWidth="1"/>
    <col min="1026" max="1026" width="13.42578125" style="9" customWidth="1"/>
    <col min="1027" max="1029" width="18.7109375" style="9" customWidth="1"/>
    <col min="1030" max="1030" width="64.7109375" style="9" customWidth="1"/>
    <col min="1031" max="1031" width="13.42578125" style="9" customWidth="1"/>
    <col min="1032" max="1034" width="18.7109375" style="9" customWidth="1"/>
    <col min="1035" max="1280" width="9.140625" style="9"/>
    <col min="1281" max="1281" width="57.5703125" style="9" customWidth="1"/>
    <col min="1282" max="1282" width="13.42578125" style="9" customWidth="1"/>
    <col min="1283" max="1285" width="18.7109375" style="9" customWidth="1"/>
    <col min="1286" max="1286" width="64.7109375" style="9" customWidth="1"/>
    <col min="1287" max="1287" width="13.42578125" style="9" customWidth="1"/>
    <col min="1288" max="1290" width="18.7109375" style="9" customWidth="1"/>
    <col min="1291" max="1536" width="9.140625" style="9"/>
    <col min="1537" max="1537" width="57.5703125" style="9" customWidth="1"/>
    <col min="1538" max="1538" width="13.42578125" style="9" customWidth="1"/>
    <col min="1539" max="1541" width="18.7109375" style="9" customWidth="1"/>
    <col min="1542" max="1542" width="64.7109375" style="9" customWidth="1"/>
    <col min="1543" max="1543" width="13.42578125" style="9" customWidth="1"/>
    <col min="1544" max="1546" width="18.7109375" style="9" customWidth="1"/>
    <col min="1547" max="1792" width="9.140625" style="9"/>
    <col min="1793" max="1793" width="57.5703125" style="9" customWidth="1"/>
    <col min="1794" max="1794" width="13.42578125" style="9" customWidth="1"/>
    <col min="1795" max="1797" width="18.7109375" style="9" customWidth="1"/>
    <col min="1798" max="1798" width="64.7109375" style="9" customWidth="1"/>
    <col min="1799" max="1799" width="13.42578125" style="9" customWidth="1"/>
    <col min="1800" max="1802" width="18.7109375" style="9" customWidth="1"/>
    <col min="1803" max="2048" width="9.140625" style="9"/>
    <col min="2049" max="2049" width="57.5703125" style="9" customWidth="1"/>
    <col min="2050" max="2050" width="13.42578125" style="9" customWidth="1"/>
    <col min="2051" max="2053" width="18.7109375" style="9" customWidth="1"/>
    <col min="2054" max="2054" width="64.7109375" style="9" customWidth="1"/>
    <col min="2055" max="2055" width="13.42578125" style="9" customWidth="1"/>
    <col min="2056" max="2058" width="18.7109375" style="9" customWidth="1"/>
    <col min="2059" max="2304" width="9.140625" style="9"/>
    <col min="2305" max="2305" width="57.5703125" style="9" customWidth="1"/>
    <col min="2306" max="2306" width="13.42578125" style="9" customWidth="1"/>
    <col min="2307" max="2309" width="18.7109375" style="9" customWidth="1"/>
    <col min="2310" max="2310" width="64.7109375" style="9" customWidth="1"/>
    <col min="2311" max="2311" width="13.42578125" style="9" customWidth="1"/>
    <col min="2312" max="2314" width="18.7109375" style="9" customWidth="1"/>
    <col min="2315" max="2560" width="9.140625" style="9"/>
    <col min="2561" max="2561" width="57.5703125" style="9" customWidth="1"/>
    <col min="2562" max="2562" width="13.42578125" style="9" customWidth="1"/>
    <col min="2563" max="2565" width="18.7109375" style="9" customWidth="1"/>
    <col min="2566" max="2566" width="64.7109375" style="9" customWidth="1"/>
    <col min="2567" max="2567" width="13.42578125" style="9" customWidth="1"/>
    <col min="2568" max="2570" width="18.7109375" style="9" customWidth="1"/>
    <col min="2571" max="2816" width="9.140625" style="9"/>
    <col min="2817" max="2817" width="57.5703125" style="9" customWidth="1"/>
    <col min="2818" max="2818" width="13.42578125" style="9" customWidth="1"/>
    <col min="2819" max="2821" width="18.7109375" style="9" customWidth="1"/>
    <col min="2822" max="2822" width="64.7109375" style="9" customWidth="1"/>
    <col min="2823" max="2823" width="13.42578125" style="9" customWidth="1"/>
    <col min="2824" max="2826" width="18.7109375" style="9" customWidth="1"/>
    <col min="2827" max="3072" width="9.140625" style="9"/>
    <col min="3073" max="3073" width="57.5703125" style="9" customWidth="1"/>
    <col min="3074" max="3074" width="13.42578125" style="9" customWidth="1"/>
    <col min="3075" max="3077" width="18.7109375" style="9" customWidth="1"/>
    <col min="3078" max="3078" width="64.7109375" style="9" customWidth="1"/>
    <col min="3079" max="3079" width="13.42578125" style="9" customWidth="1"/>
    <col min="3080" max="3082" width="18.7109375" style="9" customWidth="1"/>
    <col min="3083" max="3328" width="9.140625" style="9"/>
    <col min="3329" max="3329" width="57.5703125" style="9" customWidth="1"/>
    <col min="3330" max="3330" width="13.42578125" style="9" customWidth="1"/>
    <col min="3331" max="3333" width="18.7109375" style="9" customWidth="1"/>
    <col min="3334" max="3334" width="64.7109375" style="9" customWidth="1"/>
    <col min="3335" max="3335" width="13.42578125" style="9" customWidth="1"/>
    <col min="3336" max="3338" width="18.7109375" style="9" customWidth="1"/>
    <col min="3339" max="3584" width="9.140625" style="9"/>
    <col min="3585" max="3585" width="57.5703125" style="9" customWidth="1"/>
    <col min="3586" max="3586" width="13.42578125" style="9" customWidth="1"/>
    <col min="3587" max="3589" width="18.7109375" style="9" customWidth="1"/>
    <col min="3590" max="3590" width="64.7109375" style="9" customWidth="1"/>
    <col min="3591" max="3591" width="13.42578125" style="9" customWidth="1"/>
    <col min="3592" max="3594" width="18.7109375" style="9" customWidth="1"/>
    <col min="3595" max="3840" width="9.140625" style="9"/>
    <col min="3841" max="3841" width="57.5703125" style="9" customWidth="1"/>
    <col min="3842" max="3842" width="13.42578125" style="9" customWidth="1"/>
    <col min="3843" max="3845" width="18.7109375" style="9" customWidth="1"/>
    <col min="3846" max="3846" width="64.7109375" style="9" customWidth="1"/>
    <col min="3847" max="3847" width="13.42578125" style="9" customWidth="1"/>
    <col min="3848" max="3850" width="18.7109375" style="9" customWidth="1"/>
    <col min="3851" max="4096" width="9.140625" style="9"/>
    <col min="4097" max="4097" width="57.5703125" style="9" customWidth="1"/>
    <col min="4098" max="4098" width="13.42578125" style="9" customWidth="1"/>
    <col min="4099" max="4101" width="18.7109375" style="9" customWidth="1"/>
    <col min="4102" max="4102" width="64.7109375" style="9" customWidth="1"/>
    <col min="4103" max="4103" width="13.42578125" style="9" customWidth="1"/>
    <col min="4104" max="4106" width="18.7109375" style="9" customWidth="1"/>
    <col min="4107" max="4352" width="9.140625" style="9"/>
    <col min="4353" max="4353" width="57.5703125" style="9" customWidth="1"/>
    <col min="4354" max="4354" width="13.42578125" style="9" customWidth="1"/>
    <col min="4355" max="4357" width="18.7109375" style="9" customWidth="1"/>
    <col min="4358" max="4358" width="64.7109375" style="9" customWidth="1"/>
    <col min="4359" max="4359" width="13.42578125" style="9" customWidth="1"/>
    <col min="4360" max="4362" width="18.7109375" style="9" customWidth="1"/>
    <col min="4363" max="4608" width="9.140625" style="9"/>
    <col min="4609" max="4609" width="57.5703125" style="9" customWidth="1"/>
    <col min="4610" max="4610" width="13.42578125" style="9" customWidth="1"/>
    <col min="4611" max="4613" width="18.7109375" style="9" customWidth="1"/>
    <col min="4614" max="4614" width="64.7109375" style="9" customWidth="1"/>
    <col min="4615" max="4615" width="13.42578125" style="9" customWidth="1"/>
    <col min="4616" max="4618" width="18.7109375" style="9" customWidth="1"/>
    <col min="4619" max="4864" width="9.140625" style="9"/>
    <col min="4865" max="4865" width="57.5703125" style="9" customWidth="1"/>
    <col min="4866" max="4866" width="13.42578125" style="9" customWidth="1"/>
    <col min="4867" max="4869" width="18.7109375" style="9" customWidth="1"/>
    <col min="4870" max="4870" width="64.7109375" style="9" customWidth="1"/>
    <col min="4871" max="4871" width="13.42578125" style="9" customWidth="1"/>
    <col min="4872" max="4874" width="18.7109375" style="9" customWidth="1"/>
    <col min="4875" max="5120" width="9.140625" style="9"/>
    <col min="5121" max="5121" width="57.5703125" style="9" customWidth="1"/>
    <col min="5122" max="5122" width="13.42578125" style="9" customWidth="1"/>
    <col min="5123" max="5125" width="18.7109375" style="9" customWidth="1"/>
    <col min="5126" max="5126" width="64.7109375" style="9" customWidth="1"/>
    <col min="5127" max="5127" width="13.42578125" style="9" customWidth="1"/>
    <col min="5128" max="5130" width="18.7109375" style="9" customWidth="1"/>
    <col min="5131" max="5376" width="9.140625" style="9"/>
    <col min="5377" max="5377" width="57.5703125" style="9" customWidth="1"/>
    <col min="5378" max="5378" width="13.42578125" style="9" customWidth="1"/>
    <col min="5379" max="5381" width="18.7109375" style="9" customWidth="1"/>
    <col min="5382" max="5382" width="64.7109375" style="9" customWidth="1"/>
    <col min="5383" max="5383" width="13.42578125" style="9" customWidth="1"/>
    <col min="5384" max="5386" width="18.7109375" style="9" customWidth="1"/>
    <col min="5387" max="5632" width="9.140625" style="9"/>
    <col min="5633" max="5633" width="57.5703125" style="9" customWidth="1"/>
    <col min="5634" max="5634" width="13.42578125" style="9" customWidth="1"/>
    <col min="5635" max="5637" width="18.7109375" style="9" customWidth="1"/>
    <col min="5638" max="5638" width="64.7109375" style="9" customWidth="1"/>
    <col min="5639" max="5639" width="13.42578125" style="9" customWidth="1"/>
    <col min="5640" max="5642" width="18.7109375" style="9" customWidth="1"/>
    <col min="5643" max="5888" width="9.140625" style="9"/>
    <col min="5889" max="5889" width="57.5703125" style="9" customWidth="1"/>
    <col min="5890" max="5890" width="13.42578125" style="9" customWidth="1"/>
    <col min="5891" max="5893" width="18.7109375" style="9" customWidth="1"/>
    <col min="5894" max="5894" width="64.7109375" style="9" customWidth="1"/>
    <col min="5895" max="5895" width="13.42578125" style="9" customWidth="1"/>
    <col min="5896" max="5898" width="18.7109375" style="9" customWidth="1"/>
    <col min="5899" max="6144" width="9.140625" style="9"/>
    <col min="6145" max="6145" width="57.5703125" style="9" customWidth="1"/>
    <col min="6146" max="6146" width="13.42578125" style="9" customWidth="1"/>
    <col min="6147" max="6149" width="18.7109375" style="9" customWidth="1"/>
    <col min="6150" max="6150" width="64.7109375" style="9" customWidth="1"/>
    <col min="6151" max="6151" width="13.42578125" style="9" customWidth="1"/>
    <col min="6152" max="6154" width="18.7109375" style="9" customWidth="1"/>
    <col min="6155" max="6400" width="9.140625" style="9"/>
    <col min="6401" max="6401" width="57.5703125" style="9" customWidth="1"/>
    <col min="6402" max="6402" width="13.42578125" style="9" customWidth="1"/>
    <col min="6403" max="6405" width="18.7109375" style="9" customWidth="1"/>
    <col min="6406" max="6406" width="64.7109375" style="9" customWidth="1"/>
    <col min="6407" max="6407" width="13.42578125" style="9" customWidth="1"/>
    <col min="6408" max="6410" width="18.7109375" style="9" customWidth="1"/>
    <col min="6411" max="6656" width="9.140625" style="9"/>
    <col min="6657" max="6657" width="57.5703125" style="9" customWidth="1"/>
    <col min="6658" max="6658" width="13.42578125" style="9" customWidth="1"/>
    <col min="6659" max="6661" width="18.7109375" style="9" customWidth="1"/>
    <col min="6662" max="6662" width="64.7109375" style="9" customWidth="1"/>
    <col min="6663" max="6663" width="13.42578125" style="9" customWidth="1"/>
    <col min="6664" max="6666" width="18.7109375" style="9" customWidth="1"/>
    <col min="6667" max="6912" width="9.140625" style="9"/>
    <col min="6913" max="6913" width="57.5703125" style="9" customWidth="1"/>
    <col min="6914" max="6914" width="13.42578125" style="9" customWidth="1"/>
    <col min="6915" max="6917" width="18.7109375" style="9" customWidth="1"/>
    <col min="6918" max="6918" width="64.7109375" style="9" customWidth="1"/>
    <col min="6919" max="6919" width="13.42578125" style="9" customWidth="1"/>
    <col min="6920" max="6922" width="18.7109375" style="9" customWidth="1"/>
    <col min="6923" max="7168" width="9.140625" style="9"/>
    <col min="7169" max="7169" width="57.5703125" style="9" customWidth="1"/>
    <col min="7170" max="7170" width="13.42578125" style="9" customWidth="1"/>
    <col min="7171" max="7173" width="18.7109375" style="9" customWidth="1"/>
    <col min="7174" max="7174" width="64.7109375" style="9" customWidth="1"/>
    <col min="7175" max="7175" width="13.42578125" style="9" customWidth="1"/>
    <col min="7176" max="7178" width="18.7109375" style="9" customWidth="1"/>
    <col min="7179" max="7424" width="9.140625" style="9"/>
    <col min="7425" max="7425" width="57.5703125" style="9" customWidth="1"/>
    <col min="7426" max="7426" width="13.42578125" style="9" customWidth="1"/>
    <col min="7427" max="7429" width="18.7109375" style="9" customWidth="1"/>
    <col min="7430" max="7430" width="64.7109375" style="9" customWidth="1"/>
    <col min="7431" max="7431" width="13.42578125" style="9" customWidth="1"/>
    <col min="7432" max="7434" width="18.7109375" style="9" customWidth="1"/>
    <col min="7435" max="7680" width="9.140625" style="9"/>
    <col min="7681" max="7681" width="57.5703125" style="9" customWidth="1"/>
    <col min="7682" max="7682" width="13.42578125" style="9" customWidth="1"/>
    <col min="7683" max="7685" width="18.7109375" style="9" customWidth="1"/>
    <col min="7686" max="7686" width="64.7109375" style="9" customWidth="1"/>
    <col min="7687" max="7687" width="13.42578125" style="9" customWidth="1"/>
    <col min="7688" max="7690" width="18.7109375" style="9" customWidth="1"/>
    <col min="7691" max="7936" width="9.140625" style="9"/>
    <col min="7937" max="7937" width="57.5703125" style="9" customWidth="1"/>
    <col min="7938" max="7938" width="13.42578125" style="9" customWidth="1"/>
    <col min="7939" max="7941" width="18.7109375" style="9" customWidth="1"/>
    <col min="7942" max="7942" width="64.7109375" style="9" customWidth="1"/>
    <col min="7943" max="7943" width="13.42578125" style="9" customWidth="1"/>
    <col min="7944" max="7946" width="18.7109375" style="9" customWidth="1"/>
    <col min="7947" max="8192" width="9.140625" style="9"/>
    <col min="8193" max="8193" width="57.5703125" style="9" customWidth="1"/>
    <col min="8194" max="8194" width="13.42578125" style="9" customWidth="1"/>
    <col min="8195" max="8197" width="18.7109375" style="9" customWidth="1"/>
    <col min="8198" max="8198" width="64.7109375" style="9" customWidth="1"/>
    <col min="8199" max="8199" width="13.42578125" style="9" customWidth="1"/>
    <col min="8200" max="8202" width="18.7109375" style="9" customWidth="1"/>
    <col min="8203" max="8448" width="9.140625" style="9"/>
    <col min="8449" max="8449" width="57.5703125" style="9" customWidth="1"/>
    <col min="8450" max="8450" width="13.42578125" style="9" customWidth="1"/>
    <col min="8451" max="8453" width="18.7109375" style="9" customWidth="1"/>
    <col min="8454" max="8454" width="64.7109375" style="9" customWidth="1"/>
    <col min="8455" max="8455" width="13.42578125" style="9" customWidth="1"/>
    <col min="8456" max="8458" width="18.7109375" style="9" customWidth="1"/>
    <col min="8459" max="8704" width="9.140625" style="9"/>
    <col min="8705" max="8705" width="57.5703125" style="9" customWidth="1"/>
    <col min="8706" max="8706" width="13.42578125" style="9" customWidth="1"/>
    <col min="8707" max="8709" width="18.7109375" style="9" customWidth="1"/>
    <col min="8710" max="8710" width="64.7109375" style="9" customWidth="1"/>
    <col min="8711" max="8711" width="13.42578125" style="9" customWidth="1"/>
    <col min="8712" max="8714" width="18.7109375" style="9" customWidth="1"/>
    <col min="8715" max="8960" width="9.140625" style="9"/>
    <col min="8961" max="8961" width="57.5703125" style="9" customWidth="1"/>
    <col min="8962" max="8962" width="13.42578125" style="9" customWidth="1"/>
    <col min="8963" max="8965" width="18.7109375" style="9" customWidth="1"/>
    <col min="8966" max="8966" width="64.7109375" style="9" customWidth="1"/>
    <col min="8967" max="8967" width="13.42578125" style="9" customWidth="1"/>
    <col min="8968" max="8970" width="18.7109375" style="9" customWidth="1"/>
    <col min="8971" max="9216" width="9.140625" style="9"/>
    <col min="9217" max="9217" width="57.5703125" style="9" customWidth="1"/>
    <col min="9218" max="9218" width="13.42578125" style="9" customWidth="1"/>
    <col min="9219" max="9221" width="18.7109375" style="9" customWidth="1"/>
    <col min="9222" max="9222" width="64.7109375" style="9" customWidth="1"/>
    <col min="9223" max="9223" width="13.42578125" style="9" customWidth="1"/>
    <col min="9224" max="9226" width="18.7109375" style="9" customWidth="1"/>
    <col min="9227" max="9472" width="9.140625" style="9"/>
    <col min="9473" max="9473" width="57.5703125" style="9" customWidth="1"/>
    <col min="9474" max="9474" width="13.42578125" style="9" customWidth="1"/>
    <col min="9475" max="9477" width="18.7109375" style="9" customWidth="1"/>
    <col min="9478" max="9478" width="64.7109375" style="9" customWidth="1"/>
    <col min="9479" max="9479" width="13.42578125" style="9" customWidth="1"/>
    <col min="9480" max="9482" width="18.7109375" style="9" customWidth="1"/>
    <col min="9483" max="9728" width="9.140625" style="9"/>
    <col min="9729" max="9729" width="57.5703125" style="9" customWidth="1"/>
    <col min="9730" max="9730" width="13.42578125" style="9" customWidth="1"/>
    <col min="9731" max="9733" width="18.7109375" style="9" customWidth="1"/>
    <col min="9734" max="9734" width="64.7109375" style="9" customWidth="1"/>
    <col min="9735" max="9735" width="13.42578125" style="9" customWidth="1"/>
    <col min="9736" max="9738" width="18.7109375" style="9" customWidth="1"/>
    <col min="9739" max="9984" width="9.140625" style="9"/>
    <col min="9985" max="9985" width="57.5703125" style="9" customWidth="1"/>
    <col min="9986" max="9986" width="13.42578125" style="9" customWidth="1"/>
    <col min="9987" max="9989" width="18.7109375" style="9" customWidth="1"/>
    <col min="9990" max="9990" width="64.7109375" style="9" customWidth="1"/>
    <col min="9991" max="9991" width="13.42578125" style="9" customWidth="1"/>
    <col min="9992" max="9994" width="18.7109375" style="9" customWidth="1"/>
    <col min="9995" max="10240" width="9.140625" style="9"/>
    <col min="10241" max="10241" width="57.5703125" style="9" customWidth="1"/>
    <col min="10242" max="10242" width="13.42578125" style="9" customWidth="1"/>
    <col min="10243" max="10245" width="18.7109375" style="9" customWidth="1"/>
    <col min="10246" max="10246" width="64.7109375" style="9" customWidth="1"/>
    <col min="10247" max="10247" width="13.42578125" style="9" customWidth="1"/>
    <col min="10248" max="10250" width="18.7109375" style="9" customWidth="1"/>
    <col min="10251" max="10496" width="9.140625" style="9"/>
    <col min="10497" max="10497" width="57.5703125" style="9" customWidth="1"/>
    <col min="10498" max="10498" width="13.42578125" style="9" customWidth="1"/>
    <col min="10499" max="10501" width="18.7109375" style="9" customWidth="1"/>
    <col min="10502" max="10502" width="64.7109375" style="9" customWidth="1"/>
    <col min="10503" max="10503" width="13.42578125" style="9" customWidth="1"/>
    <col min="10504" max="10506" width="18.7109375" style="9" customWidth="1"/>
    <col min="10507" max="10752" width="9.140625" style="9"/>
    <col min="10753" max="10753" width="57.5703125" style="9" customWidth="1"/>
    <col min="10754" max="10754" width="13.42578125" style="9" customWidth="1"/>
    <col min="10755" max="10757" width="18.7109375" style="9" customWidth="1"/>
    <col min="10758" max="10758" width="64.7109375" style="9" customWidth="1"/>
    <col min="10759" max="10759" width="13.42578125" style="9" customWidth="1"/>
    <col min="10760" max="10762" width="18.7109375" style="9" customWidth="1"/>
    <col min="10763" max="11008" width="9.140625" style="9"/>
    <col min="11009" max="11009" width="57.5703125" style="9" customWidth="1"/>
    <col min="11010" max="11010" width="13.42578125" style="9" customWidth="1"/>
    <col min="11011" max="11013" width="18.7109375" style="9" customWidth="1"/>
    <col min="11014" max="11014" width="64.7109375" style="9" customWidth="1"/>
    <col min="11015" max="11015" width="13.42578125" style="9" customWidth="1"/>
    <col min="11016" max="11018" width="18.7109375" style="9" customWidth="1"/>
    <col min="11019" max="11264" width="9.140625" style="9"/>
    <col min="11265" max="11265" width="57.5703125" style="9" customWidth="1"/>
    <col min="11266" max="11266" width="13.42578125" style="9" customWidth="1"/>
    <col min="11267" max="11269" width="18.7109375" style="9" customWidth="1"/>
    <col min="11270" max="11270" width="64.7109375" style="9" customWidth="1"/>
    <col min="11271" max="11271" width="13.42578125" style="9" customWidth="1"/>
    <col min="11272" max="11274" width="18.7109375" style="9" customWidth="1"/>
    <col min="11275" max="11520" width="9.140625" style="9"/>
    <col min="11521" max="11521" width="57.5703125" style="9" customWidth="1"/>
    <col min="11522" max="11522" width="13.42578125" style="9" customWidth="1"/>
    <col min="11523" max="11525" width="18.7109375" style="9" customWidth="1"/>
    <col min="11526" max="11526" width="64.7109375" style="9" customWidth="1"/>
    <col min="11527" max="11527" width="13.42578125" style="9" customWidth="1"/>
    <col min="11528" max="11530" width="18.7109375" style="9" customWidth="1"/>
    <col min="11531" max="11776" width="9.140625" style="9"/>
    <col min="11777" max="11777" width="57.5703125" style="9" customWidth="1"/>
    <col min="11778" max="11778" width="13.42578125" style="9" customWidth="1"/>
    <col min="11779" max="11781" width="18.7109375" style="9" customWidth="1"/>
    <col min="11782" max="11782" width="64.7109375" style="9" customWidth="1"/>
    <col min="11783" max="11783" width="13.42578125" style="9" customWidth="1"/>
    <col min="11784" max="11786" width="18.7109375" style="9" customWidth="1"/>
    <col min="11787" max="12032" width="9.140625" style="9"/>
    <col min="12033" max="12033" width="57.5703125" style="9" customWidth="1"/>
    <col min="12034" max="12034" width="13.42578125" style="9" customWidth="1"/>
    <col min="12035" max="12037" width="18.7109375" style="9" customWidth="1"/>
    <col min="12038" max="12038" width="64.7109375" style="9" customWidth="1"/>
    <col min="12039" max="12039" width="13.42578125" style="9" customWidth="1"/>
    <col min="12040" max="12042" width="18.7109375" style="9" customWidth="1"/>
    <col min="12043" max="12288" width="9.140625" style="9"/>
    <col min="12289" max="12289" width="57.5703125" style="9" customWidth="1"/>
    <col min="12290" max="12290" width="13.42578125" style="9" customWidth="1"/>
    <col min="12291" max="12293" width="18.7109375" style="9" customWidth="1"/>
    <col min="12294" max="12294" width="64.7109375" style="9" customWidth="1"/>
    <col min="12295" max="12295" width="13.42578125" style="9" customWidth="1"/>
    <col min="12296" max="12298" width="18.7109375" style="9" customWidth="1"/>
    <col min="12299" max="12544" width="9.140625" style="9"/>
    <col min="12545" max="12545" width="57.5703125" style="9" customWidth="1"/>
    <col min="12546" max="12546" width="13.42578125" style="9" customWidth="1"/>
    <col min="12547" max="12549" width="18.7109375" style="9" customWidth="1"/>
    <col min="12550" max="12550" width="64.7109375" style="9" customWidth="1"/>
    <col min="12551" max="12551" width="13.42578125" style="9" customWidth="1"/>
    <col min="12552" max="12554" width="18.7109375" style="9" customWidth="1"/>
    <col min="12555" max="12800" width="9.140625" style="9"/>
    <col min="12801" max="12801" width="57.5703125" style="9" customWidth="1"/>
    <col min="12802" max="12802" width="13.42578125" style="9" customWidth="1"/>
    <col min="12803" max="12805" width="18.7109375" style="9" customWidth="1"/>
    <col min="12806" max="12806" width="64.7109375" style="9" customWidth="1"/>
    <col min="12807" max="12807" width="13.42578125" style="9" customWidth="1"/>
    <col min="12808" max="12810" width="18.7109375" style="9" customWidth="1"/>
    <col min="12811" max="13056" width="9.140625" style="9"/>
    <col min="13057" max="13057" width="57.5703125" style="9" customWidth="1"/>
    <col min="13058" max="13058" width="13.42578125" style="9" customWidth="1"/>
    <col min="13059" max="13061" width="18.7109375" style="9" customWidth="1"/>
    <col min="13062" max="13062" width="64.7109375" style="9" customWidth="1"/>
    <col min="13063" max="13063" width="13.42578125" style="9" customWidth="1"/>
    <col min="13064" max="13066" width="18.7109375" style="9" customWidth="1"/>
    <col min="13067" max="13312" width="9.140625" style="9"/>
    <col min="13313" max="13313" width="57.5703125" style="9" customWidth="1"/>
    <col min="13314" max="13314" width="13.42578125" style="9" customWidth="1"/>
    <col min="13315" max="13317" width="18.7109375" style="9" customWidth="1"/>
    <col min="13318" max="13318" width="64.7109375" style="9" customWidth="1"/>
    <col min="13319" max="13319" width="13.42578125" style="9" customWidth="1"/>
    <col min="13320" max="13322" width="18.7109375" style="9" customWidth="1"/>
    <col min="13323" max="13568" width="9.140625" style="9"/>
    <col min="13569" max="13569" width="57.5703125" style="9" customWidth="1"/>
    <col min="13570" max="13570" width="13.42578125" style="9" customWidth="1"/>
    <col min="13571" max="13573" width="18.7109375" style="9" customWidth="1"/>
    <col min="13574" max="13574" width="64.7109375" style="9" customWidth="1"/>
    <col min="13575" max="13575" width="13.42578125" style="9" customWidth="1"/>
    <col min="13576" max="13578" width="18.7109375" style="9" customWidth="1"/>
    <col min="13579" max="13824" width="9.140625" style="9"/>
    <col min="13825" max="13825" width="57.5703125" style="9" customWidth="1"/>
    <col min="13826" max="13826" width="13.42578125" style="9" customWidth="1"/>
    <col min="13827" max="13829" width="18.7109375" style="9" customWidth="1"/>
    <col min="13830" max="13830" width="64.7109375" style="9" customWidth="1"/>
    <col min="13831" max="13831" width="13.42578125" style="9" customWidth="1"/>
    <col min="13832" max="13834" width="18.7109375" style="9" customWidth="1"/>
    <col min="13835" max="14080" width="9.140625" style="9"/>
    <col min="14081" max="14081" width="57.5703125" style="9" customWidth="1"/>
    <col min="14082" max="14082" width="13.42578125" style="9" customWidth="1"/>
    <col min="14083" max="14085" width="18.7109375" style="9" customWidth="1"/>
    <col min="14086" max="14086" width="64.7109375" style="9" customWidth="1"/>
    <col min="14087" max="14087" width="13.42578125" style="9" customWidth="1"/>
    <col min="14088" max="14090" width="18.7109375" style="9" customWidth="1"/>
    <col min="14091" max="14336" width="9.140625" style="9"/>
    <col min="14337" max="14337" width="57.5703125" style="9" customWidth="1"/>
    <col min="14338" max="14338" width="13.42578125" style="9" customWidth="1"/>
    <col min="14339" max="14341" width="18.7109375" style="9" customWidth="1"/>
    <col min="14342" max="14342" width="64.7109375" style="9" customWidth="1"/>
    <col min="14343" max="14343" width="13.42578125" style="9" customWidth="1"/>
    <col min="14344" max="14346" width="18.7109375" style="9" customWidth="1"/>
    <col min="14347" max="14592" width="9.140625" style="9"/>
    <col min="14593" max="14593" width="57.5703125" style="9" customWidth="1"/>
    <col min="14594" max="14594" width="13.42578125" style="9" customWidth="1"/>
    <col min="14595" max="14597" width="18.7109375" style="9" customWidth="1"/>
    <col min="14598" max="14598" width="64.7109375" style="9" customWidth="1"/>
    <col min="14599" max="14599" width="13.42578125" style="9" customWidth="1"/>
    <col min="14600" max="14602" width="18.7109375" style="9" customWidth="1"/>
    <col min="14603" max="14848" width="9.140625" style="9"/>
    <col min="14849" max="14849" width="57.5703125" style="9" customWidth="1"/>
    <col min="14850" max="14850" width="13.42578125" style="9" customWidth="1"/>
    <col min="14851" max="14853" width="18.7109375" style="9" customWidth="1"/>
    <col min="14854" max="14854" width="64.7109375" style="9" customWidth="1"/>
    <col min="14855" max="14855" width="13.42578125" style="9" customWidth="1"/>
    <col min="14856" max="14858" width="18.7109375" style="9" customWidth="1"/>
    <col min="14859" max="15104" width="9.140625" style="9"/>
    <col min="15105" max="15105" width="57.5703125" style="9" customWidth="1"/>
    <col min="15106" max="15106" width="13.42578125" style="9" customWidth="1"/>
    <col min="15107" max="15109" width="18.7109375" style="9" customWidth="1"/>
    <col min="15110" max="15110" width="64.7109375" style="9" customWidth="1"/>
    <col min="15111" max="15111" width="13.42578125" style="9" customWidth="1"/>
    <col min="15112" max="15114" width="18.7109375" style="9" customWidth="1"/>
    <col min="15115" max="15360" width="9.140625" style="9"/>
    <col min="15361" max="15361" width="57.5703125" style="9" customWidth="1"/>
    <col min="15362" max="15362" width="13.42578125" style="9" customWidth="1"/>
    <col min="15363" max="15365" width="18.7109375" style="9" customWidth="1"/>
    <col min="15366" max="15366" width="64.7109375" style="9" customWidth="1"/>
    <col min="15367" max="15367" width="13.42578125" style="9" customWidth="1"/>
    <col min="15368" max="15370" width="18.7109375" style="9" customWidth="1"/>
    <col min="15371" max="15616" width="9.140625" style="9"/>
    <col min="15617" max="15617" width="57.5703125" style="9" customWidth="1"/>
    <col min="15618" max="15618" width="13.42578125" style="9" customWidth="1"/>
    <col min="15619" max="15621" width="18.7109375" style="9" customWidth="1"/>
    <col min="15622" max="15622" width="64.7109375" style="9" customWidth="1"/>
    <col min="15623" max="15623" width="13.42578125" style="9" customWidth="1"/>
    <col min="15624" max="15626" width="18.7109375" style="9" customWidth="1"/>
    <col min="15627" max="15872" width="9.140625" style="9"/>
    <col min="15873" max="15873" width="57.5703125" style="9" customWidth="1"/>
    <col min="15874" max="15874" width="13.42578125" style="9" customWidth="1"/>
    <col min="15875" max="15877" width="18.7109375" style="9" customWidth="1"/>
    <col min="15878" max="15878" width="64.7109375" style="9" customWidth="1"/>
    <col min="15879" max="15879" width="13.42578125" style="9" customWidth="1"/>
    <col min="15880" max="15882" width="18.7109375" style="9" customWidth="1"/>
    <col min="15883" max="16128" width="9.140625" style="9"/>
    <col min="16129" max="16129" width="57.5703125" style="9" customWidth="1"/>
    <col min="16130" max="16130" width="13.42578125" style="9" customWidth="1"/>
    <col min="16131" max="16133" width="18.7109375" style="9" customWidth="1"/>
    <col min="16134" max="16134" width="64.7109375" style="9" customWidth="1"/>
    <col min="16135" max="16135" width="13.42578125" style="9" customWidth="1"/>
    <col min="16136" max="16138" width="18.7109375" style="9" customWidth="1"/>
    <col min="16139" max="16384" width="9.140625" style="9"/>
  </cols>
  <sheetData>
    <row r="1" spans="1:10" ht="21" x14ac:dyDescent="0.35">
      <c r="A1" s="134" t="s">
        <v>38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0" ht="22.5" customHeight="1" x14ac:dyDescent="0.35">
      <c r="A3" s="135" t="s">
        <v>64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ht="15.75" thickBo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</row>
    <row r="5" spans="1:10" ht="104.25" customHeight="1" thickTop="1" x14ac:dyDescent="0.25">
      <c r="A5" s="11" t="s">
        <v>0</v>
      </c>
      <c r="B5" s="12" t="s">
        <v>65</v>
      </c>
      <c r="C5" s="12" t="s">
        <v>56</v>
      </c>
      <c r="D5" s="12" t="s">
        <v>59</v>
      </c>
      <c r="E5" s="12" t="s">
        <v>66</v>
      </c>
      <c r="F5" s="12" t="s">
        <v>1</v>
      </c>
      <c r="G5" s="12" t="s">
        <v>65</v>
      </c>
      <c r="H5" s="12" t="s">
        <v>56</v>
      </c>
      <c r="I5" s="12" t="s">
        <v>59</v>
      </c>
      <c r="J5" s="12" t="s">
        <v>66</v>
      </c>
    </row>
    <row r="6" spans="1:10" x14ac:dyDescent="0.25">
      <c r="A6" s="82"/>
      <c r="B6" s="83"/>
      <c r="C6" s="84"/>
      <c r="D6" s="85"/>
      <c r="E6" s="85"/>
      <c r="F6" s="86"/>
      <c r="G6" s="83"/>
      <c r="H6" s="87"/>
      <c r="I6" s="84"/>
      <c r="J6" s="88"/>
    </row>
    <row r="7" spans="1:10" x14ac:dyDescent="0.25">
      <c r="A7" s="89" t="s">
        <v>2</v>
      </c>
      <c r="B7" s="129">
        <v>12184437931</v>
      </c>
      <c r="C7" s="130">
        <v>0</v>
      </c>
      <c r="D7" s="130">
        <v>0</v>
      </c>
      <c r="E7" s="130">
        <v>0</v>
      </c>
      <c r="F7" s="92"/>
      <c r="G7" s="90"/>
      <c r="H7" s="87"/>
      <c r="I7" s="91"/>
      <c r="J7" s="93"/>
    </row>
    <row r="8" spans="1:10" x14ac:dyDescent="0.25">
      <c r="A8" s="89"/>
      <c r="B8" s="94"/>
      <c r="C8" s="91"/>
      <c r="D8" s="87"/>
      <c r="E8" s="87"/>
      <c r="F8" s="92"/>
      <c r="G8" s="94"/>
      <c r="H8" s="87"/>
      <c r="I8" s="87"/>
      <c r="J8" s="93"/>
    </row>
    <row r="9" spans="1:10" ht="17.25" x14ac:dyDescent="0.25">
      <c r="A9" s="89" t="s">
        <v>3</v>
      </c>
      <c r="B9" s="131">
        <v>0</v>
      </c>
      <c r="C9" s="90">
        <v>1887837050.0999999</v>
      </c>
      <c r="D9" s="90">
        <v>1790947859.5699999</v>
      </c>
      <c r="E9" s="95">
        <v>1705855205.8</v>
      </c>
      <c r="F9" s="96" t="s">
        <v>39</v>
      </c>
      <c r="G9" s="133">
        <v>0</v>
      </c>
      <c r="H9" s="129">
        <v>264336499.18000001</v>
      </c>
      <c r="I9" s="129">
        <v>264336499.18000001</v>
      </c>
      <c r="J9" s="129">
        <v>264336499.18000001</v>
      </c>
    </row>
    <row r="10" spans="1:10" x14ac:dyDescent="0.25">
      <c r="A10" s="97" t="s">
        <v>40</v>
      </c>
      <c r="B10" s="132">
        <v>0</v>
      </c>
      <c r="C10" s="129">
        <v>1875097000.49</v>
      </c>
      <c r="D10" s="129">
        <v>1790947859.5699999</v>
      </c>
      <c r="E10" s="129">
        <v>1705855205.8</v>
      </c>
      <c r="F10" s="92"/>
      <c r="G10" s="83"/>
      <c r="H10" s="87"/>
      <c r="I10" s="91"/>
      <c r="J10" s="93"/>
    </row>
    <row r="11" spans="1:10" ht="37.5" customHeight="1" x14ac:dyDescent="0.25">
      <c r="A11" s="97"/>
      <c r="B11" s="83"/>
      <c r="C11" s="90"/>
      <c r="D11" s="90"/>
      <c r="E11" s="90"/>
      <c r="F11" s="98" t="s">
        <v>41</v>
      </c>
      <c r="G11" s="99"/>
      <c r="H11" s="90">
        <v>0</v>
      </c>
      <c r="I11" s="90">
        <v>0</v>
      </c>
      <c r="J11" s="100">
        <v>0</v>
      </c>
    </row>
    <row r="12" spans="1:10" x14ac:dyDescent="0.25">
      <c r="A12" s="101" t="s">
        <v>4</v>
      </c>
      <c r="B12" s="132">
        <v>0</v>
      </c>
      <c r="C12" s="129">
        <v>563121355.75999999</v>
      </c>
      <c r="D12" s="129">
        <v>184883108.94999999</v>
      </c>
      <c r="E12" s="129">
        <v>22468695.23</v>
      </c>
      <c r="F12" s="102"/>
      <c r="G12" s="83"/>
      <c r="H12" s="87"/>
      <c r="I12" s="90"/>
      <c r="J12" s="100"/>
    </row>
    <row r="13" spans="1:10" x14ac:dyDescent="0.25">
      <c r="A13" s="82"/>
      <c r="B13" s="87"/>
      <c r="C13" s="91"/>
      <c r="D13" s="91"/>
      <c r="E13" s="91"/>
      <c r="F13" s="92"/>
      <c r="G13" s="87"/>
      <c r="H13" s="87"/>
      <c r="I13" s="91"/>
      <c r="J13" s="93"/>
    </row>
    <row r="14" spans="1:10" ht="30" x14ac:dyDescent="0.25">
      <c r="A14" s="103" t="s">
        <v>42</v>
      </c>
      <c r="B14" s="90">
        <v>14622541638.6</v>
      </c>
      <c r="C14" s="90">
        <v>14622541638.6</v>
      </c>
      <c r="D14" s="90">
        <v>13827381138.6</v>
      </c>
      <c r="E14" s="90">
        <v>13837181138.6</v>
      </c>
      <c r="F14" s="104" t="s">
        <v>43</v>
      </c>
      <c r="G14" s="94">
        <v>30309348019.279999</v>
      </c>
      <c r="H14" s="94">
        <v>18339760613.790001</v>
      </c>
      <c r="I14" s="94">
        <v>17562653196.759998</v>
      </c>
      <c r="J14" s="100">
        <v>17604308462.09</v>
      </c>
    </row>
    <row r="15" spans="1:10" x14ac:dyDescent="0.25">
      <c r="A15" s="105"/>
      <c r="B15" s="106"/>
      <c r="C15" s="106"/>
      <c r="D15" s="106"/>
      <c r="E15" s="106"/>
      <c r="F15" s="107" t="s">
        <v>5</v>
      </c>
      <c r="G15" s="108">
        <v>0</v>
      </c>
      <c r="H15" s="108">
        <v>8285328.04</v>
      </c>
      <c r="I15" s="108">
        <v>40136.61</v>
      </c>
      <c r="J15" s="109">
        <v>0</v>
      </c>
    </row>
    <row r="16" spans="1:10" x14ac:dyDescent="0.25">
      <c r="A16" s="105" t="s">
        <v>44</v>
      </c>
      <c r="B16" s="90">
        <v>4567765734.1099997</v>
      </c>
      <c r="C16" s="90">
        <v>4568309752.4700003</v>
      </c>
      <c r="D16" s="90">
        <v>4255747089.4499998</v>
      </c>
      <c r="E16" s="90">
        <v>4225297288.9000001</v>
      </c>
      <c r="F16" s="104"/>
      <c r="G16" s="94"/>
      <c r="H16" s="94"/>
      <c r="I16" s="94"/>
      <c r="J16" s="100"/>
    </row>
    <row r="17" spans="1:11" x14ac:dyDescent="0.25">
      <c r="A17" s="105"/>
      <c r="B17" s="106"/>
      <c r="C17" s="106"/>
      <c r="D17" s="106"/>
      <c r="E17" s="106"/>
      <c r="F17" s="104"/>
      <c r="G17" s="110"/>
      <c r="H17" s="110"/>
      <c r="I17" s="110"/>
      <c r="J17" s="111"/>
    </row>
    <row r="18" spans="1:11" x14ac:dyDescent="0.25">
      <c r="A18" s="105" t="s">
        <v>45</v>
      </c>
      <c r="B18" s="90">
        <v>399211882.75999999</v>
      </c>
      <c r="C18" s="90">
        <v>399211882.75999999</v>
      </c>
      <c r="D18" s="90">
        <v>396428515.25999999</v>
      </c>
      <c r="E18" s="90">
        <v>394717975.06999999</v>
      </c>
      <c r="F18" s="104"/>
      <c r="G18" s="110"/>
      <c r="H18" s="110"/>
      <c r="I18" s="110"/>
      <c r="J18" s="111"/>
    </row>
    <row r="19" spans="1:11" x14ac:dyDescent="0.25">
      <c r="A19" s="105"/>
      <c r="B19" s="106"/>
      <c r="C19" s="106"/>
      <c r="D19" s="106"/>
      <c r="E19" s="106"/>
      <c r="F19" s="104"/>
      <c r="G19" s="110"/>
      <c r="H19" s="110"/>
      <c r="I19" s="110"/>
      <c r="J19" s="111"/>
    </row>
    <row r="20" spans="1:11" x14ac:dyDescent="0.25">
      <c r="A20" s="105" t="s">
        <v>46</v>
      </c>
      <c r="B20" s="90">
        <v>1962334270.26</v>
      </c>
      <c r="C20" s="90">
        <v>1962354571.0599999</v>
      </c>
      <c r="D20" s="90">
        <v>1651389974.23</v>
      </c>
      <c r="E20" s="90">
        <v>3749569</v>
      </c>
      <c r="F20" s="104" t="s">
        <v>47</v>
      </c>
      <c r="G20" s="94">
        <v>3065289134.02</v>
      </c>
      <c r="H20" s="94">
        <v>3244449655.3000002</v>
      </c>
      <c r="I20" s="94">
        <v>2258797525.96</v>
      </c>
      <c r="J20" s="100">
        <v>448668352.19</v>
      </c>
    </row>
    <row r="21" spans="1:11" x14ac:dyDescent="0.25">
      <c r="A21" s="105"/>
      <c r="B21" s="106"/>
      <c r="C21" s="106"/>
      <c r="D21" s="106"/>
      <c r="E21" s="106"/>
      <c r="F21" s="107" t="s">
        <v>5</v>
      </c>
      <c r="G21" s="108">
        <v>0</v>
      </c>
      <c r="H21" s="108">
        <v>176597780.91</v>
      </c>
      <c r="I21" s="108">
        <v>22428558.620000001</v>
      </c>
      <c r="J21" s="109">
        <v>1189128.17</v>
      </c>
    </row>
    <row r="22" spans="1:11" x14ac:dyDescent="0.25">
      <c r="A22" s="105"/>
      <c r="B22" s="106"/>
      <c r="C22" s="106"/>
      <c r="D22" s="106"/>
      <c r="E22" s="106"/>
      <c r="F22" s="112"/>
      <c r="G22" s="90"/>
      <c r="H22" s="94"/>
      <c r="I22" s="94"/>
      <c r="J22" s="100"/>
    </row>
    <row r="23" spans="1:11" x14ac:dyDescent="0.25">
      <c r="A23" s="105" t="s">
        <v>48</v>
      </c>
      <c r="B23" s="90">
        <v>1077282.57</v>
      </c>
      <c r="C23" s="90">
        <v>1077282.83</v>
      </c>
      <c r="D23" s="90">
        <v>849412.25</v>
      </c>
      <c r="E23" s="90">
        <v>77034.61</v>
      </c>
      <c r="F23" s="104" t="s">
        <v>49</v>
      </c>
      <c r="G23" s="94">
        <v>115677527.83</v>
      </c>
      <c r="H23" s="94">
        <v>115677527.83</v>
      </c>
      <c r="I23" s="94">
        <v>70392000</v>
      </c>
      <c r="J23" s="100">
        <v>1000000</v>
      </c>
    </row>
    <row r="24" spans="1:11" ht="21" x14ac:dyDescent="0.35">
      <c r="A24" s="105"/>
      <c r="B24" s="106"/>
      <c r="C24" s="106"/>
      <c r="D24" s="106"/>
      <c r="E24" s="106"/>
      <c r="F24" s="107" t="s">
        <v>5</v>
      </c>
      <c r="G24" s="110">
        <v>0</v>
      </c>
      <c r="H24" s="108">
        <v>0</v>
      </c>
      <c r="I24" s="108">
        <v>0</v>
      </c>
      <c r="J24" s="109">
        <v>0</v>
      </c>
      <c r="K24" s="16"/>
    </row>
    <row r="25" spans="1:11" x14ac:dyDescent="0.25">
      <c r="A25" s="105"/>
      <c r="B25" s="106"/>
      <c r="C25" s="106"/>
      <c r="D25" s="106"/>
      <c r="E25" s="106"/>
      <c r="F25" s="104"/>
      <c r="G25" s="110"/>
      <c r="H25" s="110"/>
      <c r="I25" s="110"/>
      <c r="J25" s="111"/>
    </row>
    <row r="26" spans="1:11" x14ac:dyDescent="0.25">
      <c r="A26" s="113" t="s">
        <v>6</v>
      </c>
      <c r="B26" s="114">
        <f>+B14+B16+B18+B20+B23</f>
        <v>21552930808.299995</v>
      </c>
      <c r="C26" s="114">
        <f>+C14+C16+C18+C20+C23</f>
        <v>21553495127.720001</v>
      </c>
      <c r="D26" s="114">
        <f>+D14+D16+D18+D20+D23</f>
        <v>20131796129.789997</v>
      </c>
      <c r="E26" s="114">
        <f>+E14+E16+E18+E20+E23</f>
        <v>18461023006.18</v>
      </c>
      <c r="F26" s="115" t="s">
        <v>7</v>
      </c>
      <c r="G26" s="116">
        <f>+G14+G20+G23</f>
        <v>33490314681.130001</v>
      </c>
      <c r="H26" s="116">
        <f>+H14+H20+H23</f>
        <v>21699887796.920002</v>
      </c>
      <c r="I26" s="116">
        <f>+I14+I20+I23</f>
        <v>19891842722.719997</v>
      </c>
      <c r="J26" s="117">
        <f>+J14+J20+J23</f>
        <v>18053976814.279999</v>
      </c>
    </row>
    <row r="27" spans="1:11" x14ac:dyDescent="0.25">
      <c r="A27" s="118"/>
      <c r="B27" s="87"/>
      <c r="C27" s="106"/>
      <c r="D27" s="110"/>
      <c r="E27" s="110"/>
      <c r="F27" s="119"/>
      <c r="G27" s="87"/>
      <c r="H27" s="110"/>
      <c r="I27" s="106"/>
      <c r="J27" s="111"/>
    </row>
    <row r="28" spans="1:11" x14ac:dyDescent="0.25">
      <c r="A28" s="105"/>
      <c r="B28" s="87"/>
      <c r="C28" s="106"/>
      <c r="D28" s="110"/>
      <c r="E28" s="110"/>
      <c r="F28" s="104"/>
      <c r="G28" s="87"/>
      <c r="H28" s="110"/>
      <c r="I28" s="106"/>
      <c r="J28" s="111"/>
    </row>
    <row r="29" spans="1:11" x14ac:dyDescent="0.25">
      <c r="A29" s="105" t="s">
        <v>50</v>
      </c>
      <c r="B29" s="90">
        <v>0</v>
      </c>
      <c r="C29" s="90">
        <v>0</v>
      </c>
      <c r="D29" s="90">
        <v>0</v>
      </c>
      <c r="E29" s="90">
        <v>0</v>
      </c>
      <c r="F29" s="104" t="s">
        <v>51</v>
      </c>
      <c r="G29" s="90">
        <v>247054058.16999999</v>
      </c>
      <c r="H29" s="90">
        <v>2040229237.48</v>
      </c>
      <c r="I29" s="94">
        <v>1951447876.4100001</v>
      </c>
      <c r="J29" s="100">
        <v>1871033593.75</v>
      </c>
    </row>
    <row r="30" spans="1:11" x14ac:dyDescent="0.25">
      <c r="A30" s="105"/>
      <c r="B30" s="106"/>
      <c r="C30" s="106"/>
      <c r="D30" s="106"/>
      <c r="E30" s="106"/>
      <c r="F30" s="120" t="s">
        <v>16</v>
      </c>
      <c r="G30" s="106">
        <v>0</v>
      </c>
      <c r="H30" s="106">
        <v>1790947859.5699999</v>
      </c>
      <c r="I30" s="94">
        <v>1705855205.8</v>
      </c>
      <c r="J30" s="100">
        <v>1619808315.95</v>
      </c>
    </row>
    <row r="31" spans="1:11" x14ac:dyDescent="0.25">
      <c r="A31" s="105"/>
      <c r="B31" s="106"/>
      <c r="C31" s="106"/>
      <c r="D31" s="106"/>
      <c r="E31" s="106"/>
      <c r="F31" s="120"/>
      <c r="G31" s="106"/>
      <c r="H31" s="94"/>
      <c r="I31" s="94"/>
      <c r="J31" s="100"/>
    </row>
    <row r="32" spans="1:11" x14ac:dyDescent="0.25">
      <c r="A32" s="105" t="s">
        <v>52</v>
      </c>
      <c r="B32" s="90">
        <v>0</v>
      </c>
      <c r="C32" s="90">
        <v>0</v>
      </c>
      <c r="D32" s="90">
        <v>0</v>
      </c>
      <c r="E32" s="90">
        <v>0</v>
      </c>
      <c r="F32" s="104" t="s">
        <v>53</v>
      </c>
      <c r="G32" s="90">
        <v>0</v>
      </c>
      <c r="H32" s="94">
        <v>0</v>
      </c>
      <c r="I32" s="94">
        <v>0</v>
      </c>
      <c r="J32" s="100">
        <v>0</v>
      </c>
    </row>
    <row r="33" spans="1:10" x14ac:dyDescent="0.25">
      <c r="A33" s="105"/>
      <c r="B33" s="106"/>
      <c r="C33" s="106"/>
      <c r="D33" s="106"/>
      <c r="E33" s="106"/>
      <c r="F33" s="104"/>
      <c r="G33" s="106"/>
      <c r="H33" s="110"/>
      <c r="I33" s="110"/>
      <c r="J33" s="111"/>
    </row>
    <row r="34" spans="1:10" x14ac:dyDescent="0.25">
      <c r="A34" s="105" t="s">
        <v>54</v>
      </c>
      <c r="B34" s="90">
        <v>392105000</v>
      </c>
      <c r="C34" s="90">
        <v>392105000</v>
      </c>
      <c r="D34" s="90">
        <v>392105000</v>
      </c>
      <c r="E34" s="90">
        <v>392105000</v>
      </c>
      <c r="F34" s="104" t="s">
        <v>55</v>
      </c>
      <c r="G34" s="90">
        <v>392105000</v>
      </c>
      <c r="H34" s="90">
        <v>392105000</v>
      </c>
      <c r="I34" s="90">
        <v>392105000</v>
      </c>
      <c r="J34" s="90">
        <v>392105000</v>
      </c>
    </row>
    <row r="35" spans="1:10" x14ac:dyDescent="0.25">
      <c r="A35" s="105"/>
      <c r="B35" s="106"/>
      <c r="C35" s="106"/>
      <c r="D35" s="110"/>
      <c r="E35" s="110"/>
      <c r="F35" s="104"/>
      <c r="G35" s="106"/>
      <c r="H35" s="110"/>
      <c r="I35" s="110"/>
      <c r="J35" s="111"/>
    </row>
    <row r="36" spans="1:10" x14ac:dyDescent="0.25">
      <c r="A36" s="113" t="s">
        <v>8</v>
      </c>
      <c r="B36" s="121">
        <f>+B26+B29+B32+B34</f>
        <v>21945035808.299995</v>
      </c>
      <c r="C36" s="121">
        <f>+C26+C29+C32+C34</f>
        <v>21945600127.720001</v>
      </c>
      <c r="D36" s="121">
        <f>+D26+D29+D32+D34</f>
        <v>20523901129.789997</v>
      </c>
      <c r="E36" s="122">
        <f>+E26+E29+E32+E34</f>
        <v>18853128006.18</v>
      </c>
      <c r="F36" s="123" t="s">
        <v>8</v>
      </c>
      <c r="G36" s="114">
        <f>+G26+G29+G32+G34</f>
        <v>34129473739.299999</v>
      </c>
      <c r="H36" s="114">
        <f>+H26+H29+H32+H34</f>
        <v>24132222034.400002</v>
      </c>
      <c r="I36" s="114">
        <f>+I26+I29+I32+I34</f>
        <v>22235395599.129997</v>
      </c>
      <c r="J36" s="117">
        <f>+J26+J29+J32+J34</f>
        <v>20317115408.029999</v>
      </c>
    </row>
    <row r="37" spans="1:10" x14ac:dyDescent="0.25">
      <c r="A37" s="124"/>
      <c r="B37" s="125"/>
      <c r="C37" s="125"/>
      <c r="D37" s="125"/>
      <c r="E37" s="125"/>
      <c r="F37" s="104"/>
      <c r="G37" s="125"/>
      <c r="H37" s="125"/>
      <c r="I37" s="125"/>
      <c r="J37" s="126"/>
    </row>
    <row r="38" spans="1:10" x14ac:dyDescent="0.25">
      <c r="A38" s="124"/>
      <c r="B38" s="127"/>
      <c r="C38" s="127"/>
      <c r="D38" s="127"/>
      <c r="E38" s="127"/>
      <c r="F38" s="104"/>
      <c r="G38" s="127"/>
      <c r="H38" s="127"/>
      <c r="I38" s="127"/>
      <c r="J38" s="128"/>
    </row>
    <row r="39" spans="1:10" x14ac:dyDescent="0.25">
      <c r="A39" s="113" t="s">
        <v>9</v>
      </c>
      <c r="B39" s="114">
        <f>+B36+B7</f>
        <v>34129473739.299995</v>
      </c>
      <c r="C39" s="114">
        <f>+C36+C9+C12</f>
        <v>24396558533.579998</v>
      </c>
      <c r="D39" s="114">
        <f>+D36+D9+D12</f>
        <v>22499732098.309998</v>
      </c>
      <c r="E39" s="114">
        <f>+E36+E9+E12</f>
        <v>20581451907.209999</v>
      </c>
      <c r="F39" s="115" t="s">
        <v>10</v>
      </c>
      <c r="G39" s="114">
        <f>+G36</f>
        <v>34129473739.299999</v>
      </c>
      <c r="H39" s="114">
        <f>+H36+H9+H11</f>
        <v>24396558533.580002</v>
      </c>
      <c r="I39" s="114">
        <f>+I36+I9+I11</f>
        <v>22499732098.309998</v>
      </c>
      <c r="J39" s="114">
        <f>+J36+J9+J11</f>
        <v>20581451907.209999</v>
      </c>
    </row>
    <row r="40" spans="1:10" x14ac:dyDescent="0.25">
      <c r="A40" s="17"/>
      <c r="B40" s="19"/>
      <c r="C40" s="20"/>
      <c r="D40" s="19"/>
      <c r="E40" s="19"/>
      <c r="F40" s="18"/>
      <c r="G40" s="13"/>
      <c r="H40" s="13"/>
      <c r="I40" s="13"/>
      <c r="J40" s="14"/>
    </row>
    <row r="41" spans="1:10" x14ac:dyDescent="0.25">
      <c r="A41" s="17"/>
      <c r="B41" s="19"/>
      <c r="C41" s="20"/>
      <c r="D41" s="19"/>
      <c r="E41" s="19"/>
      <c r="F41" s="18"/>
      <c r="G41" s="13"/>
      <c r="H41" s="13"/>
      <c r="I41" s="13"/>
      <c r="J41" s="14"/>
    </row>
    <row r="42" spans="1:10" ht="15.75" thickBot="1" x14ac:dyDescent="0.3">
      <c r="A42" s="17"/>
      <c r="B42" s="21"/>
      <c r="C42" s="21"/>
      <c r="D42" s="22"/>
      <c r="E42" s="21"/>
      <c r="F42" s="23"/>
      <c r="G42" s="24"/>
      <c r="H42" s="24"/>
      <c r="I42" s="24"/>
      <c r="J42" s="25"/>
    </row>
    <row r="43" spans="1:10" ht="15.75" thickTop="1" x14ac:dyDescent="0.25">
      <c r="A43" s="26"/>
      <c r="B43" s="27"/>
      <c r="C43" s="28"/>
      <c r="D43" s="28"/>
      <c r="E43" s="29"/>
      <c r="F43" s="10"/>
      <c r="G43" s="10"/>
      <c r="H43" s="10"/>
      <c r="I43" s="10"/>
      <c r="J43" s="30"/>
    </row>
    <row r="44" spans="1:10" x14ac:dyDescent="0.25">
      <c r="A44" s="31" t="s">
        <v>11</v>
      </c>
      <c r="B44" s="15">
        <v>0</v>
      </c>
      <c r="C44" s="29"/>
      <c r="D44" s="29"/>
      <c r="E44" s="29"/>
      <c r="F44" s="10"/>
      <c r="G44" s="10"/>
      <c r="H44" s="10"/>
      <c r="I44" s="10"/>
      <c r="J44" s="30"/>
    </row>
    <row r="45" spans="1:10" ht="15.75" thickBot="1" x14ac:dyDescent="0.3">
      <c r="A45" s="32"/>
      <c r="B45" s="21"/>
      <c r="C45" s="33"/>
      <c r="D45" s="33"/>
      <c r="E45" s="33"/>
      <c r="F45" s="33"/>
      <c r="G45" s="33"/>
      <c r="H45" s="33"/>
      <c r="I45" s="33"/>
      <c r="J45" s="34"/>
    </row>
    <row r="46" spans="1:10" ht="15.75" thickTop="1" x14ac:dyDescent="0.25">
      <c r="A46" s="35" t="s">
        <v>12</v>
      </c>
      <c r="B46" s="10"/>
      <c r="C46" s="10"/>
      <c r="D46" s="10"/>
      <c r="E46" s="10"/>
      <c r="F46" s="10"/>
      <c r="G46" s="10"/>
      <c r="H46" s="10"/>
      <c r="I46" s="10"/>
      <c r="J46" s="10"/>
    </row>
    <row r="47" spans="1:10" x14ac:dyDescent="0.25">
      <c r="A47" s="35" t="s">
        <v>13</v>
      </c>
      <c r="B47" s="10"/>
      <c r="C47" s="10"/>
      <c r="D47" s="10"/>
      <c r="E47" s="10"/>
      <c r="F47" s="10"/>
      <c r="G47" s="10"/>
      <c r="H47" s="10"/>
      <c r="I47" s="10"/>
      <c r="J47" s="10"/>
    </row>
    <row r="48" spans="1:10" x14ac:dyDescent="0.25">
      <c r="A48" s="10" t="s">
        <v>14</v>
      </c>
      <c r="B48" s="10"/>
      <c r="C48" s="10"/>
      <c r="D48" s="10"/>
      <c r="E48" s="10"/>
      <c r="F48" s="10"/>
      <c r="G48" s="10"/>
      <c r="H48" s="10"/>
      <c r="I48" s="10"/>
      <c r="J48" s="10"/>
    </row>
    <row r="52" spans="7:10" x14ac:dyDescent="0.25">
      <c r="G52" s="36">
        <f>+G39-B39</f>
        <v>0</v>
      </c>
      <c r="H52" s="36">
        <f t="shared" ref="H52:J52" si="0">+H39-C39</f>
        <v>0</v>
      </c>
      <c r="I52" s="36">
        <f t="shared" si="0"/>
        <v>0</v>
      </c>
      <c r="J52" s="36">
        <f t="shared" si="0"/>
        <v>0</v>
      </c>
    </row>
  </sheetData>
  <mergeCells count="2">
    <mergeCell ref="A1:J1"/>
    <mergeCell ref="A3:J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showGridLines="0" topLeftCell="A29" zoomScaleNormal="100" workbookViewId="0">
      <selection activeCell="E46" sqref="E46"/>
    </sheetView>
  </sheetViews>
  <sheetFormatPr defaultRowHeight="15" x14ac:dyDescent="0.25"/>
  <cols>
    <col min="1" max="1" width="0.85546875" customWidth="1"/>
    <col min="2" max="2" width="48.28515625" customWidth="1"/>
    <col min="3" max="3" width="22.42578125" customWidth="1"/>
    <col min="4" max="4" width="48.28515625" customWidth="1"/>
    <col min="5" max="5" width="22.42578125" customWidth="1"/>
  </cols>
  <sheetData>
    <row r="1" spans="1:7" ht="0.6" customHeight="1" x14ac:dyDescent="0.25">
      <c r="A1" s="3"/>
      <c r="B1" s="5"/>
      <c r="C1" s="5"/>
      <c r="D1" s="5"/>
      <c r="E1" s="5"/>
      <c r="F1" s="6"/>
      <c r="G1" s="6"/>
    </row>
    <row r="2" spans="1:7" ht="15.75" x14ac:dyDescent="0.25">
      <c r="A2" s="3"/>
      <c r="B2" s="5"/>
      <c r="C2" s="5"/>
      <c r="D2" s="5"/>
      <c r="E2" s="5"/>
      <c r="F2" s="6"/>
      <c r="G2" s="6"/>
    </row>
    <row r="3" spans="1:7" ht="16.5" thickBot="1" x14ac:dyDescent="0.3">
      <c r="A3" s="3"/>
      <c r="B3" s="136" t="s">
        <v>60</v>
      </c>
      <c r="C3" s="136"/>
      <c r="D3" s="136"/>
      <c r="E3" s="136"/>
      <c r="F3" s="6"/>
      <c r="G3" s="6"/>
    </row>
    <row r="4" spans="1:7" ht="17.25" x14ac:dyDescent="0.25">
      <c r="A4" s="3"/>
      <c r="B4" s="137" t="s">
        <v>57</v>
      </c>
      <c r="C4" s="138"/>
      <c r="D4" s="139" t="s">
        <v>58</v>
      </c>
      <c r="E4" s="140"/>
      <c r="F4" s="6"/>
      <c r="G4" s="6"/>
    </row>
    <row r="5" spans="1:7" ht="17.25" x14ac:dyDescent="0.25">
      <c r="A5" s="3"/>
      <c r="B5" s="72" t="s">
        <v>3</v>
      </c>
      <c r="C5" s="62">
        <f>QGR!C9</f>
        <v>1887837050.0999999</v>
      </c>
      <c r="D5" s="63" t="s">
        <v>26</v>
      </c>
      <c r="E5" s="73">
        <f>QGR!H9</f>
        <v>264336499.18000001</v>
      </c>
      <c r="F5" s="6"/>
      <c r="G5" s="6"/>
    </row>
    <row r="6" spans="1:7" ht="17.25" x14ac:dyDescent="0.25">
      <c r="A6" s="3"/>
      <c r="B6" s="74" t="s">
        <v>37</v>
      </c>
      <c r="C6" s="64">
        <f>QGR!C10</f>
        <v>1875097000.49</v>
      </c>
      <c r="D6" s="65" t="s">
        <v>27</v>
      </c>
      <c r="E6" s="75">
        <f>QGR!H14</f>
        <v>18339760613.790001</v>
      </c>
      <c r="F6" s="6"/>
      <c r="G6" s="6"/>
    </row>
    <row r="7" spans="1:7" ht="17.25" x14ac:dyDescent="0.25">
      <c r="A7" s="3"/>
      <c r="B7" s="76" t="s">
        <v>4</v>
      </c>
      <c r="C7" s="66">
        <f>QGR!C12</f>
        <v>563121355.75999999</v>
      </c>
      <c r="D7" s="67" t="s">
        <v>5</v>
      </c>
      <c r="E7" s="77">
        <f>QGR!H15</f>
        <v>8285328.04</v>
      </c>
      <c r="F7" s="6"/>
      <c r="G7" s="6"/>
    </row>
    <row r="8" spans="1:7" ht="34.5" x14ac:dyDescent="0.25">
      <c r="A8" s="3"/>
      <c r="B8" s="76" t="s">
        <v>18</v>
      </c>
      <c r="C8" s="66">
        <f>QGR!C14</f>
        <v>14622541638.6</v>
      </c>
      <c r="D8" s="65" t="s">
        <v>28</v>
      </c>
      <c r="E8" s="75">
        <f>QGR!H20</f>
        <v>3244449655.3000002</v>
      </c>
      <c r="F8" s="6"/>
      <c r="G8" s="6"/>
    </row>
    <row r="9" spans="1:7" ht="17.25" x14ac:dyDescent="0.25">
      <c r="A9" s="3"/>
      <c r="B9" s="76" t="s">
        <v>19</v>
      </c>
      <c r="C9" s="66">
        <f>QGR!C16</f>
        <v>4568309752.4700003</v>
      </c>
      <c r="D9" s="67" t="s">
        <v>5</v>
      </c>
      <c r="E9" s="77">
        <f>QGR!H21</f>
        <v>176597780.91</v>
      </c>
      <c r="F9" s="6"/>
      <c r="G9" s="6"/>
    </row>
    <row r="10" spans="1:7" ht="34.5" x14ac:dyDescent="0.25">
      <c r="A10" s="3"/>
      <c r="B10" s="76" t="s">
        <v>20</v>
      </c>
      <c r="C10" s="66">
        <f>QGR!C18</f>
        <v>399211882.75999999</v>
      </c>
      <c r="D10" s="65" t="s">
        <v>29</v>
      </c>
      <c r="E10" s="75">
        <f>QGR!H23</f>
        <v>115677527.83</v>
      </c>
      <c r="F10" s="6"/>
      <c r="G10" s="6"/>
    </row>
    <row r="11" spans="1:7" ht="17.25" x14ac:dyDescent="0.25">
      <c r="A11" s="3"/>
      <c r="B11" s="76" t="s">
        <v>21</v>
      </c>
      <c r="C11" s="66">
        <f>QGR!C20</f>
        <v>1962354571.0599999</v>
      </c>
      <c r="D11" s="67" t="s">
        <v>5</v>
      </c>
      <c r="E11" s="77">
        <f>QGR!H24</f>
        <v>0</v>
      </c>
      <c r="F11" s="6"/>
      <c r="G11" s="6"/>
    </row>
    <row r="12" spans="1:7" ht="34.5" x14ac:dyDescent="0.25">
      <c r="A12" s="3"/>
      <c r="B12" s="76" t="s">
        <v>22</v>
      </c>
      <c r="C12" s="66">
        <f>QGR!C23</f>
        <v>1077282.83</v>
      </c>
      <c r="D12" s="65" t="s">
        <v>30</v>
      </c>
      <c r="E12" s="75">
        <f>QGR!H29</f>
        <v>2040229237.48</v>
      </c>
      <c r="F12" s="6"/>
      <c r="G12" s="6"/>
    </row>
    <row r="13" spans="1:7" ht="17.25" x14ac:dyDescent="0.25">
      <c r="A13" s="3"/>
      <c r="B13" s="76" t="s">
        <v>23</v>
      </c>
      <c r="C13" s="66">
        <f>QGR!C29</f>
        <v>0</v>
      </c>
      <c r="D13" s="67" t="s">
        <v>36</v>
      </c>
      <c r="E13" s="77">
        <f>QGR!H30</f>
        <v>1790947859.5699999</v>
      </c>
      <c r="F13" s="6"/>
      <c r="G13" s="6"/>
    </row>
    <row r="14" spans="1:7" ht="34.5" x14ac:dyDescent="0.25">
      <c r="A14" s="3"/>
      <c r="B14" s="76" t="s">
        <v>24</v>
      </c>
      <c r="C14" s="66">
        <f>QGR!C32</f>
        <v>0</v>
      </c>
      <c r="D14" s="65" t="s">
        <v>31</v>
      </c>
      <c r="E14" s="75">
        <f>QGR!H32</f>
        <v>0</v>
      </c>
      <c r="F14" s="6"/>
      <c r="G14" s="6"/>
    </row>
    <row r="15" spans="1:7" ht="34.5" x14ac:dyDescent="0.25">
      <c r="A15" s="3"/>
      <c r="B15" s="78" t="s">
        <v>25</v>
      </c>
      <c r="C15" s="68">
        <f>QGR!C34</f>
        <v>392105000</v>
      </c>
      <c r="D15" s="69" t="s">
        <v>32</v>
      </c>
      <c r="E15" s="79">
        <f>QGR!H34</f>
        <v>392105000</v>
      </c>
      <c r="F15" s="6"/>
      <c r="G15" s="6"/>
    </row>
    <row r="16" spans="1:7" ht="18" thickBot="1" x14ac:dyDescent="0.3">
      <c r="A16" s="3"/>
      <c r="B16" s="80" t="s">
        <v>35</v>
      </c>
      <c r="C16" s="70">
        <f>SUM(C5:C15)-C6</f>
        <v>24396558533.580002</v>
      </c>
      <c r="D16" s="71" t="s">
        <v>35</v>
      </c>
      <c r="E16" s="81">
        <f>SUM(E5:E15)-E7-E9-E11-E13</f>
        <v>24396558533.580002</v>
      </c>
      <c r="F16" s="6"/>
      <c r="G16" s="6"/>
    </row>
    <row r="17" spans="1:7" ht="15.75" x14ac:dyDescent="0.25">
      <c r="A17" s="3"/>
      <c r="B17" s="7"/>
      <c r="C17" s="7"/>
      <c r="D17" s="7"/>
      <c r="E17" s="8"/>
      <c r="F17" s="6"/>
      <c r="G17" s="6"/>
    </row>
    <row r="18" spans="1:7" ht="5.45" customHeight="1" x14ac:dyDescent="0.25">
      <c r="A18" s="3"/>
      <c r="B18" s="7"/>
      <c r="C18" s="7"/>
      <c r="D18" s="7"/>
      <c r="E18" s="7"/>
      <c r="F18" s="6"/>
      <c r="G18" s="6"/>
    </row>
    <row r="19" spans="1:7" ht="16.5" thickBot="1" x14ac:dyDescent="0.3">
      <c r="A19" s="3"/>
      <c r="B19" s="136" t="s">
        <v>61</v>
      </c>
      <c r="C19" s="136"/>
      <c r="D19" s="136"/>
      <c r="E19" s="136"/>
      <c r="F19" s="6"/>
      <c r="G19" s="6"/>
    </row>
    <row r="20" spans="1:7" ht="17.25" x14ac:dyDescent="0.25">
      <c r="A20" s="3"/>
      <c r="B20" s="137" t="s">
        <v>62</v>
      </c>
      <c r="C20" s="138"/>
      <c r="D20" s="139" t="s">
        <v>63</v>
      </c>
      <c r="E20" s="140"/>
      <c r="F20" s="6"/>
      <c r="G20" s="6"/>
    </row>
    <row r="21" spans="1:7" ht="17.25" x14ac:dyDescent="0.25">
      <c r="A21" s="3"/>
      <c r="B21" s="72" t="s">
        <v>3</v>
      </c>
      <c r="C21" s="62">
        <f>QGR!D9</f>
        <v>1790947859.5699999</v>
      </c>
      <c r="D21" s="63" t="s">
        <v>26</v>
      </c>
      <c r="E21" s="73">
        <f>QGR!I9</f>
        <v>264336499.18000001</v>
      </c>
      <c r="F21" s="6"/>
      <c r="G21" s="6"/>
    </row>
    <row r="22" spans="1:7" ht="17.25" x14ac:dyDescent="0.25">
      <c r="A22" s="3"/>
      <c r="B22" s="74" t="s">
        <v>37</v>
      </c>
      <c r="C22" s="64">
        <f>QGR!D10</f>
        <v>1790947859.5699999</v>
      </c>
      <c r="D22" s="65" t="s">
        <v>27</v>
      </c>
      <c r="E22" s="75">
        <f>QGR!I14</f>
        <v>17562653196.759998</v>
      </c>
      <c r="F22" s="6"/>
      <c r="G22" s="6"/>
    </row>
    <row r="23" spans="1:7" ht="17.25" x14ac:dyDescent="0.25">
      <c r="A23" s="3"/>
      <c r="B23" s="76" t="s">
        <v>4</v>
      </c>
      <c r="C23" s="66">
        <f>QGR!D12</f>
        <v>184883108.94999999</v>
      </c>
      <c r="D23" s="67" t="s">
        <v>5</v>
      </c>
      <c r="E23" s="77">
        <f>QGR!I15</f>
        <v>40136.61</v>
      </c>
      <c r="F23" s="6"/>
      <c r="G23" s="6"/>
    </row>
    <row r="24" spans="1:7" ht="34.5" x14ac:dyDescent="0.25">
      <c r="A24" s="3"/>
      <c r="B24" s="76" t="s">
        <v>18</v>
      </c>
      <c r="C24" s="66">
        <f>QGR!D14</f>
        <v>13827381138.6</v>
      </c>
      <c r="D24" s="65" t="s">
        <v>28</v>
      </c>
      <c r="E24" s="75">
        <f>QGR!I20</f>
        <v>2258797525.96</v>
      </c>
      <c r="F24" s="6"/>
      <c r="G24" s="6"/>
    </row>
    <row r="25" spans="1:7" ht="17.25" x14ac:dyDescent="0.25">
      <c r="A25" s="3"/>
      <c r="B25" s="76" t="s">
        <v>19</v>
      </c>
      <c r="C25" s="66">
        <f>QGR!D16</f>
        <v>4255747089.4499998</v>
      </c>
      <c r="D25" s="67" t="s">
        <v>5</v>
      </c>
      <c r="E25" s="77">
        <f>QGR!I21</f>
        <v>22428558.620000001</v>
      </c>
      <c r="F25" s="6"/>
      <c r="G25" s="6"/>
    </row>
    <row r="26" spans="1:7" ht="34.5" x14ac:dyDescent="0.25">
      <c r="A26" s="3"/>
      <c r="B26" s="76" t="s">
        <v>20</v>
      </c>
      <c r="C26" s="66">
        <f>QGR!D18</f>
        <v>396428515.25999999</v>
      </c>
      <c r="D26" s="65" t="s">
        <v>29</v>
      </c>
      <c r="E26" s="75">
        <f>QGR!I23</f>
        <v>70392000</v>
      </c>
      <c r="F26" s="6"/>
      <c r="G26" s="6"/>
    </row>
    <row r="27" spans="1:7" ht="17.25" x14ac:dyDescent="0.25">
      <c r="A27" s="3"/>
      <c r="B27" s="76" t="s">
        <v>21</v>
      </c>
      <c r="C27" s="66">
        <f>QGR!D20</f>
        <v>1651389974.23</v>
      </c>
      <c r="D27" s="67" t="s">
        <v>5</v>
      </c>
      <c r="E27" s="77">
        <f>QGR!I24</f>
        <v>0</v>
      </c>
      <c r="F27" s="6"/>
      <c r="G27" s="6"/>
    </row>
    <row r="28" spans="1:7" ht="34.5" x14ac:dyDescent="0.25">
      <c r="A28" s="3"/>
      <c r="B28" s="76" t="s">
        <v>22</v>
      </c>
      <c r="C28" s="66">
        <f>QGR!D23</f>
        <v>849412.25</v>
      </c>
      <c r="D28" s="65" t="s">
        <v>30</v>
      </c>
      <c r="E28" s="75">
        <f>QGR!I29</f>
        <v>1951447876.4100001</v>
      </c>
      <c r="F28" s="6"/>
      <c r="G28" s="6"/>
    </row>
    <row r="29" spans="1:7" ht="17.25" x14ac:dyDescent="0.25">
      <c r="A29" s="3"/>
      <c r="B29" s="76" t="s">
        <v>23</v>
      </c>
      <c r="C29" s="66">
        <f>QGR!D29</f>
        <v>0</v>
      </c>
      <c r="D29" s="67" t="s">
        <v>36</v>
      </c>
      <c r="E29" s="77">
        <f>QGR!I30</f>
        <v>1705855205.8</v>
      </c>
      <c r="F29" s="6"/>
      <c r="G29" s="6"/>
    </row>
    <row r="30" spans="1:7" ht="34.5" x14ac:dyDescent="0.25">
      <c r="A30" s="3"/>
      <c r="B30" s="76" t="s">
        <v>24</v>
      </c>
      <c r="C30" s="66">
        <f>QGR!D32</f>
        <v>0</v>
      </c>
      <c r="D30" s="65" t="s">
        <v>31</v>
      </c>
      <c r="E30" s="75">
        <f>QGR!I32</f>
        <v>0</v>
      </c>
      <c r="F30" s="6"/>
      <c r="G30" s="6"/>
    </row>
    <row r="31" spans="1:7" ht="34.5" x14ac:dyDescent="0.25">
      <c r="A31" s="3"/>
      <c r="B31" s="78" t="s">
        <v>25</v>
      </c>
      <c r="C31" s="68">
        <f>QGR!D34</f>
        <v>392105000</v>
      </c>
      <c r="D31" s="69" t="s">
        <v>32</v>
      </c>
      <c r="E31" s="79">
        <f>QGR!I34</f>
        <v>392105000</v>
      </c>
      <c r="F31" s="6"/>
      <c r="G31" s="6"/>
    </row>
    <row r="32" spans="1:7" ht="18" thickBot="1" x14ac:dyDescent="0.3">
      <c r="A32" s="3"/>
      <c r="B32" s="80" t="s">
        <v>35</v>
      </c>
      <c r="C32" s="70">
        <f>SUM(C21:C31)-C22</f>
        <v>22499732098.309998</v>
      </c>
      <c r="D32" s="71" t="s">
        <v>35</v>
      </c>
      <c r="E32" s="81">
        <f>SUM(E21:E31)-E23-E25-E27-E29</f>
        <v>22499732098.309998</v>
      </c>
      <c r="F32" s="6"/>
      <c r="G32" s="6"/>
    </row>
    <row r="33" spans="1:7" ht="15.75" x14ac:dyDescent="0.25">
      <c r="A33" s="3"/>
      <c r="B33" s="7"/>
      <c r="C33" s="7"/>
      <c r="D33" s="7"/>
      <c r="E33" s="7"/>
      <c r="F33" s="6"/>
      <c r="G33" s="6"/>
    </row>
    <row r="34" spans="1:7" ht="5.45" customHeight="1" x14ac:dyDescent="0.25">
      <c r="A34" s="3"/>
      <c r="B34" s="7"/>
      <c r="C34" s="7"/>
      <c r="D34" s="7"/>
      <c r="E34" s="7"/>
      <c r="F34" s="6"/>
      <c r="G34" s="6"/>
    </row>
    <row r="35" spans="1:7" ht="16.5" thickBot="1" x14ac:dyDescent="0.3">
      <c r="A35" s="3"/>
      <c r="B35" s="136" t="s">
        <v>69</v>
      </c>
      <c r="C35" s="136"/>
      <c r="D35" s="136"/>
      <c r="E35" s="136"/>
      <c r="F35" s="6"/>
      <c r="G35" s="6"/>
    </row>
    <row r="36" spans="1:7" ht="17.25" x14ac:dyDescent="0.25">
      <c r="A36" s="3"/>
      <c r="B36" s="137" t="s">
        <v>67</v>
      </c>
      <c r="C36" s="138"/>
      <c r="D36" s="139" t="s">
        <v>68</v>
      </c>
      <c r="E36" s="140"/>
      <c r="F36" s="6"/>
      <c r="G36" s="6"/>
    </row>
    <row r="37" spans="1:7" ht="17.25" x14ac:dyDescent="0.25">
      <c r="A37" s="3"/>
      <c r="B37" s="72" t="s">
        <v>3</v>
      </c>
      <c r="C37" s="62">
        <f>QGR!E9</f>
        <v>1705855205.8</v>
      </c>
      <c r="D37" s="63" t="s">
        <v>26</v>
      </c>
      <c r="E37" s="73">
        <f>QGR!J9</f>
        <v>264336499.18000001</v>
      </c>
      <c r="F37" s="6"/>
      <c r="G37" s="6"/>
    </row>
    <row r="38" spans="1:7" ht="34.5" customHeight="1" x14ac:dyDescent="0.25">
      <c r="A38" s="3"/>
      <c r="B38" s="74" t="s">
        <v>37</v>
      </c>
      <c r="C38" s="64">
        <f>QGR!E10</f>
        <v>1705855205.8</v>
      </c>
      <c r="D38" s="65" t="s">
        <v>27</v>
      </c>
      <c r="E38" s="75">
        <f>QGR!J14</f>
        <v>17604308462.09</v>
      </c>
      <c r="F38" s="6"/>
      <c r="G38" s="6"/>
    </row>
    <row r="39" spans="1:7" ht="17.25" x14ac:dyDescent="0.25">
      <c r="A39" s="3"/>
      <c r="B39" s="76" t="s">
        <v>4</v>
      </c>
      <c r="C39" s="66">
        <f>QGR!E12</f>
        <v>22468695.23</v>
      </c>
      <c r="D39" s="67" t="s">
        <v>5</v>
      </c>
      <c r="E39" s="77">
        <f>QGR!J15</f>
        <v>0</v>
      </c>
      <c r="F39" s="6"/>
      <c r="G39" s="6"/>
    </row>
    <row r="40" spans="1:7" ht="34.5" x14ac:dyDescent="0.25">
      <c r="A40" s="3"/>
      <c r="B40" s="76" t="s">
        <v>18</v>
      </c>
      <c r="C40" s="66">
        <f>QGR!E14</f>
        <v>13837181138.6</v>
      </c>
      <c r="D40" s="65" t="s">
        <v>28</v>
      </c>
      <c r="E40" s="75">
        <f>QGR!J20</f>
        <v>448668352.19</v>
      </c>
      <c r="F40" s="6"/>
      <c r="G40" s="6"/>
    </row>
    <row r="41" spans="1:7" ht="17.25" x14ac:dyDescent="0.25">
      <c r="A41" s="3"/>
      <c r="B41" s="76" t="s">
        <v>19</v>
      </c>
      <c r="C41" s="66">
        <f>QGR!E16</f>
        <v>4225297288.9000001</v>
      </c>
      <c r="D41" s="67" t="s">
        <v>5</v>
      </c>
      <c r="E41" s="77">
        <f>QGR!J21</f>
        <v>1189128.17</v>
      </c>
      <c r="F41" s="6"/>
      <c r="G41" s="6"/>
    </row>
    <row r="42" spans="1:7" ht="34.5" x14ac:dyDescent="0.25">
      <c r="A42" s="3"/>
      <c r="B42" s="76" t="s">
        <v>20</v>
      </c>
      <c r="C42" s="66">
        <f>QGR!E18</f>
        <v>394717975.06999999</v>
      </c>
      <c r="D42" s="65" t="s">
        <v>29</v>
      </c>
      <c r="E42" s="75">
        <f>QGR!J23</f>
        <v>1000000</v>
      </c>
      <c r="F42" s="6"/>
      <c r="G42" s="6"/>
    </row>
    <row r="43" spans="1:7" ht="17.25" x14ac:dyDescent="0.25">
      <c r="A43" s="3"/>
      <c r="B43" s="76" t="s">
        <v>21</v>
      </c>
      <c r="C43" s="66">
        <f>QGR!E20</f>
        <v>3749569</v>
      </c>
      <c r="D43" s="67" t="s">
        <v>5</v>
      </c>
      <c r="E43" s="77">
        <f>QGR!J24</f>
        <v>0</v>
      </c>
      <c r="F43" s="6"/>
      <c r="G43" s="6"/>
    </row>
    <row r="44" spans="1:7" ht="34.5" x14ac:dyDescent="0.25">
      <c r="A44" s="3"/>
      <c r="B44" s="76" t="s">
        <v>22</v>
      </c>
      <c r="C44" s="66">
        <f>QGR!E23</f>
        <v>77034.61</v>
      </c>
      <c r="D44" s="65" t="s">
        <v>30</v>
      </c>
      <c r="E44" s="75">
        <f>QGR!J29</f>
        <v>1871033593.75</v>
      </c>
      <c r="F44" s="6"/>
      <c r="G44" s="6"/>
    </row>
    <row r="45" spans="1:7" ht="17.25" x14ac:dyDescent="0.25">
      <c r="A45" s="3"/>
      <c r="B45" s="76" t="s">
        <v>23</v>
      </c>
      <c r="C45" s="66">
        <f>QGR!E29</f>
        <v>0</v>
      </c>
      <c r="D45" s="67" t="s">
        <v>36</v>
      </c>
      <c r="E45" s="77">
        <f>QGR!J30</f>
        <v>1619808315.95</v>
      </c>
      <c r="F45" s="6"/>
      <c r="G45" s="6"/>
    </row>
    <row r="46" spans="1:7" ht="34.5" x14ac:dyDescent="0.25">
      <c r="A46" s="3"/>
      <c r="B46" s="76" t="s">
        <v>24</v>
      </c>
      <c r="C46" s="66">
        <f>QGR!E32</f>
        <v>0</v>
      </c>
      <c r="D46" s="65" t="s">
        <v>31</v>
      </c>
      <c r="E46" s="75">
        <f>QGR!J32</f>
        <v>0</v>
      </c>
      <c r="F46" s="6"/>
      <c r="G46" s="6"/>
    </row>
    <row r="47" spans="1:7" ht="34.5" x14ac:dyDescent="0.25">
      <c r="A47" s="3"/>
      <c r="B47" s="78" t="s">
        <v>25</v>
      </c>
      <c r="C47" s="68">
        <f>QGR!E34</f>
        <v>392105000</v>
      </c>
      <c r="D47" s="69" t="s">
        <v>32</v>
      </c>
      <c r="E47" s="79">
        <f>QGR!J34</f>
        <v>392105000</v>
      </c>
      <c r="F47" s="6"/>
      <c r="G47" s="6"/>
    </row>
    <row r="48" spans="1:7" ht="18" thickBot="1" x14ac:dyDescent="0.3">
      <c r="A48" s="3"/>
      <c r="B48" s="80" t="s">
        <v>35</v>
      </c>
      <c r="C48" s="70">
        <f>SUM(C37:C47)-C38</f>
        <v>20581451907.210003</v>
      </c>
      <c r="D48" s="71" t="s">
        <v>35</v>
      </c>
      <c r="E48" s="81">
        <f>SUM(E37:E47)-E39-E41-E43-E45</f>
        <v>20581451907.209999</v>
      </c>
      <c r="F48" s="6"/>
      <c r="G48" s="6"/>
    </row>
    <row r="49" spans="1:7" ht="15.75" x14ac:dyDescent="0.25">
      <c r="A49" s="3"/>
      <c r="B49" s="5"/>
      <c r="C49" s="5"/>
      <c r="D49" s="5"/>
      <c r="E49" s="5"/>
      <c r="F49" s="6"/>
      <c r="G49" s="6"/>
    </row>
    <row r="50" spans="1:7" ht="15.75" x14ac:dyDescent="0.25">
      <c r="B50" s="6"/>
      <c r="C50" s="6"/>
      <c r="D50" s="6"/>
      <c r="E50" s="6"/>
      <c r="F50" s="6"/>
      <c r="G50" s="6"/>
    </row>
  </sheetData>
  <mergeCells count="9">
    <mergeCell ref="B35:E35"/>
    <mergeCell ref="B36:C36"/>
    <mergeCell ref="D36:E36"/>
    <mergeCell ref="B3:E3"/>
    <mergeCell ref="B4:C4"/>
    <mergeCell ref="D4:E4"/>
    <mergeCell ref="B19:E19"/>
    <mergeCell ref="B20:C20"/>
    <mergeCell ref="D20:E20"/>
  </mergeCells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3"/>
  <sheetViews>
    <sheetView showGridLines="0" tabSelected="1" topLeftCell="A2" zoomScale="115" zoomScaleNormal="115" workbookViewId="0">
      <selection activeCell="F189" sqref="F189"/>
    </sheetView>
  </sheetViews>
  <sheetFormatPr defaultRowHeight="15" outlineLevelRow="1" x14ac:dyDescent="0.25"/>
  <cols>
    <col min="1" max="1" width="0.42578125" customWidth="1"/>
    <col min="2" max="2" width="60.85546875" bestFit="1" customWidth="1"/>
    <col min="3" max="5" width="22.28515625" customWidth="1"/>
    <col min="6" max="6" width="19.28515625" bestFit="1" customWidth="1"/>
    <col min="7" max="8" width="11" bestFit="1" customWidth="1"/>
  </cols>
  <sheetData>
    <row r="1" spans="2:5" ht="0.6" customHeight="1" x14ac:dyDescent="0.25"/>
    <row r="2" spans="2:5" x14ac:dyDescent="0.25">
      <c r="B2" s="4" t="s">
        <v>33</v>
      </c>
      <c r="C2" s="4"/>
      <c r="D2" s="4"/>
      <c r="E2" s="4"/>
    </row>
    <row r="3" spans="2:5" hidden="1" outlineLevel="1" x14ac:dyDescent="0.25">
      <c r="B3" s="47" t="s">
        <v>17</v>
      </c>
      <c r="C3" s="141" t="s">
        <v>15</v>
      </c>
      <c r="D3" s="141"/>
      <c r="E3" s="142"/>
    </row>
    <row r="4" spans="2:5" hidden="1" outlineLevel="1" x14ac:dyDescent="0.25">
      <c r="B4" s="48" t="s">
        <v>0</v>
      </c>
      <c r="C4" s="49">
        <v>2020</v>
      </c>
      <c r="D4" s="49">
        <v>2021</v>
      </c>
      <c r="E4" s="50">
        <v>2022</v>
      </c>
    </row>
    <row r="5" spans="2:5" hidden="1" outlineLevel="1" x14ac:dyDescent="0.25">
      <c r="B5" s="47" t="s">
        <v>3</v>
      </c>
      <c r="C5" s="51">
        <v>2366331470.3699999</v>
      </c>
      <c r="D5" s="51">
        <v>2282056847.1799998</v>
      </c>
      <c r="E5" s="52">
        <v>2202468651.2800002</v>
      </c>
    </row>
    <row r="6" spans="2:5" hidden="1" outlineLevel="1" x14ac:dyDescent="0.25">
      <c r="B6" s="43" t="s">
        <v>4</v>
      </c>
      <c r="C6" s="53">
        <v>182884887.99130002</v>
      </c>
      <c r="D6" s="53">
        <v>51228475.119999997</v>
      </c>
      <c r="E6" s="54">
        <v>13156983.67</v>
      </c>
    </row>
    <row r="7" spans="2:5" hidden="1" outlineLevel="1" x14ac:dyDescent="0.25">
      <c r="B7" s="43" t="s">
        <v>18</v>
      </c>
      <c r="C7" s="53">
        <v>12014921848.93</v>
      </c>
      <c r="D7" s="53">
        <v>11855339223.02</v>
      </c>
      <c r="E7" s="54">
        <v>11943483137.719999</v>
      </c>
    </row>
    <row r="8" spans="2:5" hidden="1" outlineLevel="1" x14ac:dyDescent="0.25">
      <c r="B8" s="43" t="s">
        <v>19</v>
      </c>
      <c r="C8" s="53">
        <v>3160517010.8000002</v>
      </c>
      <c r="D8" s="53">
        <v>3074427961.1199999</v>
      </c>
      <c r="E8" s="54">
        <v>3014838482</v>
      </c>
    </row>
    <row r="9" spans="2:5" hidden="1" outlineLevel="1" x14ac:dyDescent="0.25">
      <c r="B9" s="43" t="s">
        <v>20</v>
      </c>
      <c r="C9" s="53">
        <v>317555157.71999997</v>
      </c>
      <c r="D9" s="53">
        <v>313758655.69999999</v>
      </c>
      <c r="E9" s="54">
        <v>315557955.69999999</v>
      </c>
    </row>
    <row r="10" spans="2:5" hidden="1" outlineLevel="1" x14ac:dyDescent="0.25">
      <c r="B10" s="43" t="s">
        <v>21</v>
      </c>
      <c r="C10" s="53">
        <v>1327194638.6630001</v>
      </c>
      <c r="D10" s="53">
        <v>665348499.91999996</v>
      </c>
      <c r="E10" s="54">
        <v>117125000</v>
      </c>
    </row>
    <row r="11" spans="2:5" hidden="1" outlineLevel="1" x14ac:dyDescent="0.25">
      <c r="B11" s="43" t="s">
        <v>22</v>
      </c>
      <c r="C11" s="53">
        <v>983661177</v>
      </c>
      <c r="D11" s="53">
        <v>933250000</v>
      </c>
      <c r="E11" s="54">
        <v>933250000</v>
      </c>
    </row>
    <row r="12" spans="2:5" hidden="1" outlineLevel="1" x14ac:dyDescent="0.25">
      <c r="B12" s="43" t="s">
        <v>23</v>
      </c>
      <c r="C12" s="53">
        <v>250000000</v>
      </c>
      <c r="D12" s="53">
        <v>0</v>
      </c>
      <c r="E12" s="54">
        <v>0</v>
      </c>
    </row>
    <row r="13" spans="2:5" hidden="1" outlineLevel="1" x14ac:dyDescent="0.25">
      <c r="B13" s="43" t="s">
        <v>24</v>
      </c>
      <c r="C13" s="53">
        <v>0</v>
      </c>
      <c r="D13" s="53">
        <v>0</v>
      </c>
      <c r="E13" s="54">
        <v>0</v>
      </c>
    </row>
    <row r="14" spans="2:5" hidden="1" outlineLevel="1" x14ac:dyDescent="0.25">
      <c r="B14" s="48" t="s">
        <v>25</v>
      </c>
      <c r="C14" s="55">
        <v>352100000</v>
      </c>
      <c r="D14" s="55">
        <v>322100000</v>
      </c>
      <c r="E14" s="56">
        <v>322100000</v>
      </c>
    </row>
    <row r="15" spans="2:5" hidden="1" outlineLevel="1" x14ac:dyDescent="0.25">
      <c r="B15" s="4"/>
      <c r="C15" s="4"/>
      <c r="D15" s="4"/>
      <c r="E15" s="4"/>
    </row>
    <row r="16" spans="2:5" s="1" customFormat="1" hidden="1" outlineLevel="1" x14ac:dyDescent="0.25">
      <c r="B16" s="57" t="s">
        <v>1</v>
      </c>
      <c r="C16" s="58">
        <v>2020</v>
      </c>
      <c r="D16" s="58">
        <v>2021</v>
      </c>
      <c r="E16" s="59">
        <v>2022</v>
      </c>
    </row>
    <row r="17" spans="1:8" hidden="1" outlineLevel="1" x14ac:dyDescent="0.25">
      <c r="B17" s="43" t="s">
        <v>26</v>
      </c>
      <c r="C17" s="53">
        <v>474446906.78000003</v>
      </c>
      <c r="D17" s="53">
        <v>521889971.86000001</v>
      </c>
      <c r="E17" s="54">
        <v>521889971.86000001</v>
      </c>
    </row>
    <row r="18" spans="1:8" hidden="1" outlineLevel="1" x14ac:dyDescent="0.25">
      <c r="B18" s="43" t="s">
        <v>27</v>
      </c>
      <c r="C18" s="53">
        <v>14791764365.120106</v>
      </c>
      <c r="D18" s="53">
        <v>14221995543.553001</v>
      </c>
      <c r="E18" s="54">
        <v>14306075961.280001</v>
      </c>
    </row>
    <row r="19" spans="1:8" hidden="1" outlineLevel="1" x14ac:dyDescent="0.25">
      <c r="B19" s="43" t="s">
        <v>28</v>
      </c>
      <c r="C19" s="53">
        <v>1897709167.5929999</v>
      </c>
      <c r="D19" s="53">
        <v>834476837.10699987</v>
      </c>
      <c r="E19" s="54">
        <v>282300597.25999999</v>
      </c>
    </row>
    <row r="20" spans="1:8" hidden="1" outlineLevel="1" x14ac:dyDescent="0.25">
      <c r="B20" s="43" t="s">
        <v>29</v>
      </c>
      <c r="C20" s="53">
        <v>985614832.11000001</v>
      </c>
      <c r="D20" s="53">
        <v>1094163871</v>
      </c>
      <c r="E20" s="54">
        <v>1011973961.11</v>
      </c>
    </row>
    <row r="21" spans="1:8" hidden="1" outlineLevel="1" x14ac:dyDescent="0.25">
      <c r="B21" s="43" t="s">
        <v>30</v>
      </c>
      <c r="C21" s="53">
        <v>2453530919.8699999</v>
      </c>
      <c r="D21" s="53">
        <v>2502883438.5400004</v>
      </c>
      <c r="E21" s="54">
        <v>2417639718.8600001</v>
      </c>
    </row>
    <row r="22" spans="1:8" hidden="1" outlineLevel="1" x14ac:dyDescent="0.25">
      <c r="B22" s="43" t="s">
        <v>31</v>
      </c>
      <c r="C22" s="53">
        <v>0</v>
      </c>
      <c r="D22" s="53">
        <v>0</v>
      </c>
      <c r="E22" s="54">
        <v>0</v>
      </c>
    </row>
    <row r="23" spans="1:8" hidden="1" outlineLevel="1" x14ac:dyDescent="0.25">
      <c r="B23" s="48" t="s">
        <v>32</v>
      </c>
      <c r="C23" s="55">
        <v>352100000</v>
      </c>
      <c r="D23" s="55">
        <v>322100000</v>
      </c>
      <c r="E23" s="56">
        <v>322100000</v>
      </c>
    </row>
    <row r="24" spans="1:8" collapsed="1" x14ac:dyDescent="0.25">
      <c r="B24" s="4"/>
      <c r="C24" s="60"/>
      <c r="D24" s="60"/>
      <c r="E24" s="60"/>
    </row>
    <row r="25" spans="1:8" x14ac:dyDescent="0.25">
      <c r="B25" s="4"/>
      <c r="C25" s="60"/>
      <c r="D25" s="60"/>
      <c r="E25" s="60"/>
    </row>
    <row r="26" spans="1:8" x14ac:dyDescent="0.25">
      <c r="B26" s="4"/>
      <c r="C26" s="60"/>
      <c r="D26" s="60"/>
      <c r="E26" s="60"/>
    </row>
    <row r="27" spans="1:8" x14ac:dyDescent="0.25">
      <c r="B27" s="4" t="s">
        <v>34</v>
      </c>
      <c r="C27" s="4"/>
      <c r="D27" s="4"/>
      <c r="E27" s="4"/>
    </row>
    <row r="28" spans="1:8" x14ac:dyDescent="0.25">
      <c r="B28" s="47" t="s">
        <v>64</v>
      </c>
      <c r="C28" s="141" t="s">
        <v>15</v>
      </c>
      <c r="D28" s="141"/>
      <c r="E28" s="142"/>
    </row>
    <row r="29" spans="1:8" x14ac:dyDescent="0.25">
      <c r="B29" s="143" t="s">
        <v>0</v>
      </c>
      <c r="C29" s="144"/>
      <c r="D29" s="144"/>
      <c r="E29" s="145"/>
    </row>
    <row r="30" spans="1:8" x14ac:dyDescent="0.25">
      <c r="B30" s="48"/>
      <c r="C30" s="49">
        <v>2026</v>
      </c>
      <c r="D30" s="49">
        <v>2027</v>
      </c>
      <c r="E30" s="50">
        <v>2028</v>
      </c>
    </row>
    <row r="31" spans="1:8" x14ac:dyDescent="0.25">
      <c r="A31" s="2"/>
      <c r="B31" s="47" t="s">
        <v>3</v>
      </c>
      <c r="C31" s="51">
        <f>Tabelle!C5</f>
        <v>1887837050.0999999</v>
      </c>
      <c r="D31" s="51">
        <f>Tabelle!C21</f>
        <v>1790947859.5699999</v>
      </c>
      <c r="E31" s="52">
        <f>Tabelle!C37</f>
        <v>1705855205.8</v>
      </c>
      <c r="F31" s="147">
        <f>C31/$C$41</f>
        <v>7.7381285048935738E-2</v>
      </c>
      <c r="G31" s="147">
        <f>D31/$D$41</f>
        <v>7.9598630407893695E-2</v>
      </c>
      <c r="H31" s="148">
        <f>E31/$E$41</f>
        <v>8.2883132516147331E-2</v>
      </c>
    </row>
    <row r="32" spans="1:8" x14ac:dyDescent="0.25">
      <c r="A32" s="2"/>
      <c r="B32" s="43" t="s">
        <v>4</v>
      </c>
      <c r="C32" s="53">
        <f>Tabelle!C7</f>
        <v>563121355.75999999</v>
      </c>
      <c r="D32" s="53">
        <f>Tabelle!C23</f>
        <v>184883108.94999999</v>
      </c>
      <c r="E32" s="54">
        <f>Tabelle!C39</f>
        <v>22468695.23</v>
      </c>
      <c r="F32" s="147">
        <f t="shared" ref="F32:F40" si="0">C32/$C$41</f>
        <v>2.308199965929237E-2</v>
      </c>
      <c r="G32" s="147">
        <f t="shared" ref="G32:G40" si="1">D32/$D$41</f>
        <v>8.2171249036288273E-3</v>
      </c>
      <c r="H32" s="148">
        <f t="shared" ref="H32:H40" si="2">E32/$E$41</f>
        <v>1.0916963162413663E-3</v>
      </c>
    </row>
    <row r="33" spans="1:8" x14ac:dyDescent="0.25">
      <c r="A33" s="2"/>
      <c r="B33" s="43" t="s">
        <v>18</v>
      </c>
      <c r="C33" s="53">
        <f>Tabelle!C8</f>
        <v>14622541638.6</v>
      </c>
      <c r="D33" s="53">
        <f>Tabelle!C24</f>
        <v>13827381138.6</v>
      </c>
      <c r="E33" s="54">
        <f>Tabelle!C40</f>
        <v>13837181138.6</v>
      </c>
      <c r="F33" s="147">
        <f t="shared" si="0"/>
        <v>0.59936903061442814</v>
      </c>
      <c r="G33" s="147">
        <f t="shared" si="1"/>
        <v>0.61455759020520084</v>
      </c>
      <c r="H33" s="148">
        <f t="shared" si="2"/>
        <v>0.67231316823438581</v>
      </c>
    </row>
    <row r="34" spans="1:8" x14ac:dyDescent="0.25">
      <c r="A34" s="2"/>
      <c r="B34" s="43" t="s">
        <v>19</v>
      </c>
      <c r="C34" s="53">
        <f>Tabelle!C9</f>
        <v>4568309752.4700003</v>
      </c>
      <c r="D34" s="53">
        <f>Tabelle!C25</f>
        <v>4255747089.4499998</v>
      </c>
      <c r="E34" s="54">
        <f>Tabelle!C41</f>
        <v>4225297288.9000001</v>
      </c>
      <c r="F34" s="147">
        <f t="shared" si="0"/>
        <v>0.18725222027451413</v>
      </c>
      <c r="G34" s="147">
        <f t="shared" si="1"/>
        <v>0.18914656720600057</v>
      </c>
      <c r="H34" s="148">
        <f t="shared" si="2"/>
        <v>0.20529636625974929</v>
      </c>
    </row>
    <row r="35" spans="1:8" x14ac:dyDescent="0.25">
      <c r="A35" s="2"/>
      <c r="B35" s="43" t="s">
        <v>20</v>
      </c>
      <c r="C35" s="53">
        <f>Tabelle!C10</f>
        <v>399211882.75999999</v>
      </c>
      <c r="D35" s="53">
        <f>Tabelle!C26</f>
        <v>396428515.25999999</v>
      </c>
      <c r="E35" s="54">
        <f>Tabelle!C42</f>
        <v>394717975.06999999</v>
      </c>
      <c r="F35" s="147">
        <f t="shared" si="0"/>
        <v>1.6363450697790646E-2</v>
      </c>
      <c r="G35" s="147">
        <f t="shared" si="1"/>
        <v>1.7619254910585205E-2</v>
      </c>
      <c r="H35" s="148">
        <f t="shared" si="2"/>
        <v>1.9178334786562078E-2</v>
      </c>
    </row>
    <row r="36" spans="1:8" x14ac:dyDescent="0.25">
      <c r="A36" s="2"/>
      <c r="B36" s="43" t="s">
        <v>21</v>
      </c>
      <c r="C36" s="53">
        <f>Tabelle!C11</f>
        <v>1962354571.0599999</v>
      </c>
      <c r="D36" s="53">
        <f>Tabelle!C27</f>
        <v>1651389974.23</v>
      </c>
      <c r="E36" s="54">
        <f>Tabelle!C43</f>
        <v>3749569</v>
      </c>
      <c r="F36" s="147">
        <f t="shared" si="0"/>
        <v>8.0435712617374644E-2</v>
      </c>
      <c r="G36" s="147">
        <f t="shared" si="1"/>
        <v>7.3395983872805284E-2</v>
      </c>
      <c r="H36" s="148">
        <f t="shared" si="2"/>
        <v>1.821819479453958E-4</v>
      </c>
    </row>
    <row r="37" spans="1:8" x14ac:dyDescent="0.25">
      <c r="A37" s="2"/>
      <c r="B37" s="43" t="s">
        <v>22</v>
      </c>
      <c r="C37" s="53">
        <f>Tabelle!C12</f>
        <v>1077282.83</v>
      </c>
      <c r="D37" s="53">
        <f>Tabelle!C28</f>
        <v>849412.25</v>
      </c>
      <c r="E37" s="54">
        <f>Tabelle!C44</f>
        <v>77034.61</v>
      </c>
      <c r="F37" s="147">
        <f>C37/$C$41</f>
        <v>4.4157163745747272E-5</v>
      </c>
      <c r="G37" s="147">
        <f t="shared" si="1"/>
        <v>3.7752105060122081E-5</v>
      </c>
      <c r="H37" s="148">
        <f t="shared" si="2"/>
        <v>3.742914268016902E-6</v>
      </c>
    </row>
    <row r="38" spans="1:8" x14ac:dyDescent="0.25">
      <c r="A38" s="2"/>
      <c r="B38" s="43" t="s">
        <v>23</v>
      </c>
      <c r="C38" s="53">
        <f>Tabelle!C13</f>
        <v>0</v>
      </c>
      <c r="D38" s="53">
        <f>Tabelle!C29</f>
        <v>0</v>
      </c>
      <c r="E38" s="54">
        <f>Tabelle!C45</f>
        <v>0</v>
      </c>
      <c r="F38" s="147">
        <f t="shared" si="0"/>
        <v>0</v>
      </c>
      <c r="G38" s="147">
        <f t="shared" si="1"/>
        <v>0</v>
      </c>
      <c r="H38" s="148">
        <f t="shared" si="2"/>
        <v>0</v>
      </c>
    </row>
    <row r="39" spans="1:8" x14ac:dyDescent="0.25">
      <c r="A39" s="2"/>
      <c r="B39" s="43" t="s">
        <v>24</v>
      </c>
      <c r="C39" s="53">
        <f>Tabelle!C14</f>
        <v>0</v>
      </c>
      <c r="D39" s="53">
        <f>Tabelle!C30</f>
        <v>0</v>
      </c>
      <c r="E39" s="54">
        <f>Tabelle!C46</f>
        <v>0</v>
      </c>
      <c r="F39" s="147">
        <f t="shared" si="0"/>
        <v>0</v>
      </c>
      <c r="G39" s="147">
        <f t="shared" si="1"/>
        <v>0</v>
      </c>
      <c r="H39" s="148">
        <f t="shared" si="2"/>
        <v>0</v>
      </c>
    </row>
    <row r="40" spans="1:8" x14ac:dyDescent="0.25">
      <c r="A40" s="2"/>
      <c r="B40" s="48" t="s">
        <v>25</v>
      </c>
      <c r="C40" s="55">
        <f>Tabelle!C15</f>
        <v>392105000</v>
      </c>
      <c r="D40" s="55">
        <f>Tabelle!C31</f>
        <v>392105000</v>
      </c>
      <c r="E40" s="56">
        <f>Tabelle!C47</f>
        <v>392105000</v>
      </c>
      <c r="F40" s="147">
        <f t="shared" si="0"/>
        <v>1.6072143923918505E-2</v>
      </c>
      <c r="G40" s="147">
        <f t="shared" si="1"/>
        <v>1.742709638882553E-2</v>
      </c>
      <c r="H40" s="148">
        <f t="shared" si="2"/>
        <v>1.9051377024700552E-2</v>
      </c>
    </row>
    <row r="41" spans="1:8" x14ac:dyDescent="0.25">
      <c r="B41" s="4"/>
      <c r="C41" s="61">
        <f>SUM(C31:C40)</f>
        <v>24396558533.580002</v>
      </c>
      <c r="D41" s="61">
        <f t="shared" ref="D41:E41" si="3">SUM(D31:D40)</f>
        <v>22499732098.309998</v>
      </c>
      <c r="E41" s="61">
        <f t="shared" si="3"/>
        <v>20581451907.210003</v>
      </c>
      <c r="F41" s="149"/>
      <c r="G41" s="149"/>
    </row>
    <row r="42" spans="1:8" x14ac:dyDescent="0.25">
      <c r="B42" s="143" t="s">
        <v>1</v>
      </c>
      <c r="C42" s="144"/>
      <c r="D42" s="144"/>
      <c r="E42" s="145"/>
      <c r="F42" s="149"/>
      <c r="G42" s="149"/>
    </row>
    <row r="43" spans="1:8" x14ac:dyDescent="0.25">
      <c r="B43" s="57"/>
      <c r="C43" s="49">
        <v>2026</v>
      </c>
      <c r="D43" s="49">
        <v>2027</v>
      </c>
      <c r="E43" s="50">
        <v>2028</v>
      </c>
      <c r="F43" s="149"/>
      <c r="G43" s="149"/>
    </row>
    <row r="44" spans="1:8" x14ac:dyDescent="0.25">
      <c r="B44" s="47" t="s">
        <v>26</v>
      </c>
      <c r="C44" s="51">
        <f>Tabelle!E5</f>
        <v>264336499.18000001</v>
      </c>
      <c r="D44" s="51">
        <f>Tabelle!E21</f>
        <v>264336499.18000001</v>
      </c>
      <c r="E44" s="52">
        <f>Tabelle!E37</f>
        <v>264336499.18000001</v>
      </c>
      <c r="F44" s="147">
        <f>C44/$C$51</f>
        <v>1.0834991288470501E-2</v>
      </c>
      <c r="G44" s="147">
        <f>D44/$D$51</f>
        <v>1.1748428737951724E-2</v>
      </c>
      <c r="H44" s="146">
        <f>E44/$E$51</f>
        <v>1.2843433027550349E-2</v>
      </c>
    </row>
    <row r="45" spans="1:8" x14ac:dyDescent="0.25">
      <c r="B45" s="43" t="s">
        <v>27</v>
      </c>
      <c r="C45" s="53">
        <f>Tabelle!E6</f>
        <v>18339760613.790001</v>
      </c>
      <c r="D45" s="53">
        <f>Tabelle!E22</f>
        <v>17562653196.759998</v>
      </c>
      <c r="E45" s="54">
        <f>Tabelle!E38</f>
        <v>17604308462.09</v>
      </c>
      <c r="F45" s="147">
        <f t="shared" ref="F45:F50" si="4">C45/$C$51</f>
        <v>0.75173556092129634</v>
      </c>
      <c r="G45" s="147">
        <f t="shared" ref="G45:G50" si="5">D45/$D$51</f>
        <v>0.7805716583656197</v>
      </c>
      <c r="H45" s="146">
        <f t="shared" ref="H45:H50" si="6">E45/$E$51</f>
        <v>0.85534823011796068</v>
      </c>
    </row>
    <row r="46" spans="1:8" x14ac:dyDescent="0.25">
      <c r="B46" s="43" t="s">
        <v>28</v>
      </c>
      <c r="C46" s="53">
        <f>Tabelle!E8</f>
        <v>3244449655.3000002</v>
      </c>
      <c r="D46" s="53">
        <f>Tabelle!E24</f>
        <v>2258797525.96</v>
      </c>
      <c r="E46" s="54">
        <f>Tabelle!E40</f>
        <v>448668352.19</v>
      </c>
      <c r="F46" s="147">
        <f t="shared" si="4"/>
        <v>0.13298800528911742</v>
      </c>
      <c r="G46" s="147">
        <f t="shared" si="5"/>
        <v>0.10039219649773799</v>
      </c>
      <c r="H46" s="146">
        <f t="shared" si="6"/>
        <v>2.1799645341484611E-2</v>
      </c>
    </row>
    <row r="47" spans="1:8" x14ac:dyDescent="0.25">
      <c r="B47" s="43" t="s">
        <v>29</v>
      </c>
      <c r="C47" s="53">
        <f>Tabelle!E10</f>
        <v>115677527.83</v>
      </c>
      <c r="D47" s="53">
        <f>Tabelle!E26</f>
        <v>70392000</v>
      </c>
      <c r="E47" s="54">
        <f>Tabelle!E42</f>
        <v>1000000</v>
      </c>
      <c r="F47" s="147">
        <f t="shared" si="4"/>
        <v>4.7415510540463612E-3</v>
      </c>
      <c r="G47" s="147">
        <f t="shared" si="5"/>
        <v>3.128570584415416E-3</v>
      </c>
      <c r="H47" s="146">
        <f t="shared" si="6"/>
        <v>4.8587437101543092E-5</v>
      </c>
    </row>
    <row r="48" spans="1:8" x14ac:dyDescent="0.25">
      <c r="B48" s="43" t="s">
        <v>30</v>
      </c>
      <c r="C48" s="53">
        <f>Tabelle!E12</f>
        <v>2040229237.48</v>
      </c>
      <c r="D48" s="53">
        <f>Tabelle!E28</f>
        <v>1951447876.4100001</v>
      </c>
      <c r="E48" s="54">
        <f>Tabelle!E44</f>
        <v>1871033593.75</v>
      </c>
      <c r="F48" s="147">
        <f t="shared" si="4"/>
        <v>8.3627747523150858E-2</v>
      </c>
      <c r="G48" s="147">
        <f t="shared" si="5"/>
        <v>8.6732049425449709E-2</v>
      </c>
      <c r="H48" s="146">
        <f t="shared" si="6"/>
        <v>9.0908727051202259E-2</v>
      </c>
    </row>
    <row r="49" spans="2:8" x14ac:dyDescent="0.25">
      <c r="B49" s="43" t="s">
        <v>31</v>
      </c>
      <c r="C49" s="53">
        <f>Tabelle!E14</f>
        <v>0</v>
      </c>
      <c r="D49" s="53">
        <f>Tabelle!E30</f>
        <v>0</v>
      </c>
      <c r="E49" s="54">
        <f>Tabelle!E46</f>
        <v>0</v>
      </c>
      <c r="F49" s="147">
        <f t="shared" si="4"/>
        <v>0</v>
      </c>
      <c r="G49" s="147">
        <f t="shared" si="5"/>
        <v>0</v>
      </c>
      <c r="H49" s="146">
        <f t="shared" si="6"/>
        <v>0</v>
      </c>
    </row>
    <row r="50" spans="2:8" x14ac:dyDescent="0.25">
      <c r="B50" s="48" t="s">
        <v>32</v>
      </c>
      <c r="C50" s="55">
        <f>Tabelle!E15</f>
        <v>392105000</v>
      </c>
      <c r="D50" s="55">
        <f>Tabelle!E31</f>
        <v>392105000</v>
      </c>
      <c r="E50" s="56">
        <f>Tabelle!E47</f>
        <v>392105000</v>
      </c>
      <c r="F50" s="147">
        <f t="shared" si="4"/>
        <v>1.6072143923918505E-2</v>
      </c>
      <c r="G50" s="147">
        <f t="shared" si="5"/>
        <v>1.742709638882553E-2</v>
      </c>
      <c r="H50" s="146">
        <f t="shared" si="6"/>
        <v>1.9051377024700555E-2</v>
      </c>
    </row>
    <row r="51" spans="2:8" x14ac:dyDescent="0.25">
      <c r="B51" s="4"/>
      <c r="C51" s="61">
        <f>SUM(C44:C50)</f>
        <v>24396558533.580002</v>
      </c>
      <c r="D51" s="61">
        <f t="shared" ref="D51:E51" si="7">SUM(D44:D50)</f>
        <v>22499732098.309998</v>
      </c>
      <c r="E51" s="61">
        <f t="shared" si="7"/>
        <v>20581451907.209999</v>
      </c>
    </row>
    <row r="142" spans="2:4" x14ac:dyDescent="0.25">
      <c r="B142" s="4"/>
      <c r="C142" s="4"/>
      <c r="D142" s="4"/>
    </row>
    <row r="143" spans="2:4" x14ac:dyDescent="0.25">
      <c r="B143" s="46" t="s">
        <v>0</v>
      </c>
      <c r="C143" s="38">
        <v>2027</v>
      </c>
      <c r="D143" s="4"/>
    </row>
    <row r="144" spans="2:4" x14ac:dyDescent="0.25">
      <c r="B144" s="47" t="s">
        <v>3</v>
      </c>
      <c r="C144" s="40">
        <f>D31</f>
        <v>1790947859.5699999</v>
      </c>
      <c r="D144" s="4"/>
    </row>
    <row r="145" spans="2:4" x14ac:dyDescent="0.25">
      <c r="B145" s="43" t="s">
        <v>4</v>
      </c>
      <c r="C145" s="42">
        <f t="shared" ref="C145:C153" si="8">D32</f>
        <v>184883108.94999999</v>
      </c>
      <c r="D145" s="4"/>
    </row>
    <row r="146" spans="2:4" x14ac:dyDescent="0.25">
      <c r="B146" s="43" t="s">
        <v>18</v>
      </c>
      <c r="C146" s="42">
        <f t="shared" si="8"/>
        <v>13827381138.6</v>
      </c>
      <c r="D146" s="4"/>
    </row>
    <row r="147" spans="2:4" x14ac:dyDescent="0.25">
      <c r="B147" s="43" t="s">
        <v>19</v>
      </c>
      <c r="C147" s="42">
        <f t="shared" si="8"/>
        <v>4255747089.4499998</v>
      </c>
      <c r="D147" s="4"/>
    </row>
    <row r="148" spans="2:4" x14ac:dyDescent="0.25">
      <c r="B148" s="43" t="s">
        <v>20</v>
      </c>
      <c r="C148" s="42">
        <f t="shared" si="8"/>
        <v>396428515.25999999</v>
      </c>
      <c r="D148" s="4"/>
    </row>
    <row r="149" spans="2:4" x14ac:dyDescent="0.25">
      <c r="B149" s="43" t="s">
        <v>21</v>
      </c>
      <c r="C149" s="42">
        <f t="shared" si="8"/>
        <v>1651389974.23</v>
      </c>
      <c r="D149" s="4"/>
    </row>
    <row r="150" spans="2:4" x14ac:dyDescent="0.25">
      <c r="B150" s="43" t="s">
        <v>22</v>
      </c>
      <c r="C150" s="42">
        <f t="shared" si="8"/>
        <v>849412.25</v>
      </c>
      <c r="D150" s="4"/>
    </row>
    <row r="151" spans="2:4" x14ac:dyDescent="0.25">
      <c r="B151" s="43" t="s">
        <v>23</v>
      </c>
      <c r="C151" s="42">
        <f t="shared" si="8"/>
        <v>0</v>
      </c>
      <c r="D151" s="4"/>
    </row>
    <row r="152" spans="2:4" x14ac:dyDescent="0.25">
      <c r="B152" s="43" t="s">
        <v>24</v>
      </c>
      <c r="C152" s="42">
        <f t="shared" si="8"/>
        <v>0</v>
      </c>
      <c r="D152" s="4"/>
    </row>
    <row r="153" spans="2:4" x14ac:dyDescent="0.25">
      <c r="B153" s="48" t="s">
        <v>25</v>
      </c>
      <c r="C153" s="45">
        <f t="shared" si="8"/>
        <v>392105000</v>
      </c>
      <c r="D153" s="4"/>
    </row>
    <row r="154" spans="2:4" x14ac:dyDescent="0.25">
      <c r="B154" s="4"/>
      <c r="C154" s="4"/>
      <c r="D154" s="4"/>
    </row>
    <row r="155" spans="2:4" x14ac:dyDescent="0.25">
      <c r="B155" s="4"/>
      <c r="C155" s="4"/>
      <c r="D155" s="4"/>
    </row>
    <row r="156" spans="2:4" x14ac:dyDescent="0.25">
      <c r="B156" s="46" t="s">
        <v>1</v>
      </c>
      <c r="C156" s="38">
        <v>2027</v>
      </c>
      <c r="D156" s="4"/>
    </row>
    <row r="157" spans="2:4" x14ac:dyDescent="0.25">
      <c r="B157" s="39" t="s">
        <v>26</v>
      </c>
      <c r="C157" s="40">
        <f>D44</f>
        <v>264336499.18000001</v>
      </c>
      <c r="D157" s="4"/>
    </row>
    <row r="158" spans="2:4" x14ac:dyDescent="0.25">
      <c r="B158" s="41" t="s">
        <v>27</v>
      </c>
      <c r="C158" s="42">
        <f t="shared" ref="C158:C163" si="9">D45</f>
        <v>17562653196.759998</v>
      </c>
      <c r="D158" s="4"/>
    </row>
    <row r="159" spans="2:4" x14ac:dyDescent="0.25">
      <c r="B159" s="41" t="s">
        <v>28</v>
      </c>
      <c r="C159" s="42">
        <f t="shared" si="9"/>
        <v>2258797525.96</v>
      </c>
      <c r="D159" s="4"/>
    </row>
    <row r="160" spans="2:4" x14ac:dyDescent="0.25">
      <c r="B160" s="41" t="s">
        <v>29</v>
      </c>
      <c r="C160" s="42">
        <f t="shared" si="9"/>
        <v>70392000</v>
      </c>
      <c r="D160" s="4"/>
    </row>
    <row r="161" spans="2:4" x14ac:dyDescent="0.25">
      <c r="B161" s="41" t="s">
        <v>30</v>
      </c>
      <c r="C161" s="42">
        <f t="shared" si="9"/>
        <v>1951447876.4100001</v>
      </c>
      <c r="D161" s="4"/>
    </row>
    <row r="162" spans="2:4" x14ac:dyDescent="0.25">
      <c r="B162" s="43" t="s">
        <v>31</v>
      </c>
      <c r="C162" s="42">
        <f t="shared" si="9"/>
        <v>0</v>
      </c>
      <c r="D162" s="4"/>
    </row>
    <row r="163" spans="2:4" x14ac:dyDescent="0.25">
      <c r="B163" s="44" t="s">
        <v>32</v>
      </c>
      <c r="C163" s="45">
        <f t="shared" si="9"/>
        <v>392105000</v>
      </c>
      <c r="D163" s="4"/>
    </row>
    <row r="164" spans="2:4" x14ac:dyDescent="0.25">
      <c r="B164" s="4"/>
      <c r="C164" s="4"/>
      <c r="D164" s="4"/>
    </row>
    <row r="211" spans="2:4" x14ac:dyDescent="0.25">
      <c r="B211" s="4"/>
      <c r="C211" s="4"/>
      <c r="D211" s="4"/>
    </row>
    <row r="212" spans="2:4" x14ac:dyDescent="0.25">
      <c r="B212" s="37" t="s">
        <v>0</v>
      </c>
      <c r="C212" s="38">
        <v>2028</v>
      </c>
      <c r="D212" s="4"/>
    </row>
    <row r="213" spans="2:4" x14ac:dyDescent="0.25">
      <c r="B213" s="39" t="s">
        <v>3</v>
      </c>
      <c r="C213" s="40">
        <f>E31</f>
        <v>1705855205.8</v>
      </c>
      <c r="D213" s="4"/>
    </row>
    <row r="214" spans="2:4" x14ac:dyDescent="0.25">
      <c r="B214" s="41" t="s">
        <v>4</v>
      </c>
      <c r="C214" s="42">
        <f t="shared" ref="C214:C222" si="10">E32</f>
        <v>22468695.23</v>
      </c>
      <c r="D214" s="4"/>
    </row>
    <row r="215" spans="2:4" x14ac:dyDescent="0.25">
      <c r="B215" s="41" t="s">
        <v>18</v>
      </c>
      <c r="C215" s="42">
        <f t="shared" si="10"/>
        <v>13837181138.6</v>
      </c>
      <c r="D215" s="4"/>
    </row>
    <row r="216" spans="2:4" x14ac:dyDescent="0.25">
      <c r="B216" s="41" t="s">
        <v>19</v>
      </c>
      <c r="C216" s="42">
        <f t="shared" si="10"/>
        <v>4225297288.9000001</v>
      </c>
      <c r="D216" s="4"/>
    </row>
    <row r="217" spans="2:4" x14ac:dyDescent="0.25">
      <c r="B217" s="41" t="s">
        <v>20</v>
      </c>
      <c r="C217" s="42">
        <f t="shared" si="10"/>
        <v>394717975.06999999</v>
      </c>
      <c r="D217" s="4"/>
    </row>
    <row r="218" spans="2:4" x14ac:dyDescent="0.25">
      <c r="B218" s="41" t="s">
        <v>21</v>
      </c>
      <c r="C218" s="42">
        <f t="shared" si="10"/>
        <v>3749569</v>
      </c>
      <c r="D218" s="4"/>
    </row>
    <row r="219" spans="2:4" x14ac:dyDescent="0.25">
      <c r="B219" s="41" t="s">
        <v>22</v>
      </c>
      <c r="C219" s="42">
        <f t="shared" si="10"/>
        <v>77034.61</v>
      </c>
      <c r="D219" s="4"/>
    </row>
    <row r="220" spans="2:4" x14ac:dyDescent="0.25">
      <c r="B220" s="41" t="s">
        <v>23</v>
      </c>
      <c r="C220" s="42">
        <f t="shared" si="10"/>
        <v>0</v>
      </c>
      <c r="D220" s="4"/>
    </row>
    <row r="221" spans="2:4" x14ac:dyDescent="0.25">
      <c r="B221" s="43" t="s">
        <v>24</v>
      </c>
      <c r="C221" s="42">
        <f t="shared" si="10"/>
        <v>0</v>
      </c>
      <c r="D221" s="4"/>
    </row>
    <row r="222" spans="2:4" x14ac:dyDescent="0.25">
      <c r="B222" s="44" t="s">
        <v>25</v>
      </c>
      <c r="C222" s="45">
        <f t="shared" si="10"/>
        <v>392105000</v>
      </c>
      <c r="D222" s="4"/>
    </row>
    <row r="223" spans="2:4" x14ac:dyDescent="0.25">
      <c r="B223" s="4"/>
      <c r="C223" s="4"/>
      <c r="D223" s="4"/>
    </row>
    <row r="224" spans="2:4" x14ac:dyDescent="0.25">
      <c r="B224" s="4"/>
      <c r="C224" s="4"/>
      <c r="D224" s="4"/>
    </row>
    <row r="225" spans="2:4" x14ac:dyDescent="0.25">
      <c r="B225" s="37" t="s">
        <v>1</v>
      </c>
      <c r="C225" s="38">
        <v>2028</v>
      </c>
      <c r="D225" s="4"/>
    </row>
    <row r="226" spans="2:4" x14ac:dyDescent="0.25">
      <c r="B226" s="39" t="s">
        <v>26</v>
      </c>
      <c r="C226" s="40">
        <f t="shared" ref="C226:C231" si="11">E44</f>
        <v>264336499.18000001</v>
      </c>
      <c r="D226" s="4"/>
    </row>
    <row r="227" spans="2:4" x14ac:dyDescent="0.25">
      <c r="B227" s="41" t="s">
        <v>27</v>
      </c>
      <c r="C227" s="42">
        <f t="shared" si="11"/>
        <v>17604308462.09</v>
      </c>
      <c r="D227" s="4"/>
    </row>
    <row r="228" spans="2:4" x14ac:dyDescent="0.25">
      <c r="B228" s="41" t="s">
        <v>28</v>
      </c>
      <c r="C228" s="42">
        <f t="shared" si="11"/>
        <v>448668352.19</v>
      </c>
      <c r="D228" s="4"/>
    </row>
    <row r="229" spans="2:4" x14ac:dyDescent="0.25">
      <c r="B229" s="41" t="s">
        <v>29</v>
      </c>
      <c r="C229" s="42">
        <f t="shared" si="11"/>
        <v>1000000</v>
      </c>
      <c r="D229" s="4"/>
    </row>
    <row r="230" spans="2:4" x14ac:dyDescent="0.25">
      <c r="B230" s="41" t="s">
        <v>30</v>
      </c>
      <c r="C230" s="42">
        <f t="shared" si="11"/>
        <v>1871033593.75</v>
      </c>
      <c r="D230" s="4"/>
    </row>
    <row r="231" spans="2:4" x14ac:dyDescent="0.25">
      <c r="B231" s="43" t="s">
        <v>31</v>
      </c>
      <c r="C231" s="42">
        <f t="shared" si="11"/>
        <v>0</v>
      </c>
      <c r="D231" s="4"/>
    </row>
    <row r="232" spans="2:4" x14ac:dyDescent="0.25">
      <c r="B232" s="44" t="s">
        <v>32</v>
      </c>
      <c r="C232" s="45">
        <f t="shared" ref="C232" si="12">E50</f>
        <v>392105000</v>
      </c>
      <c r="D232" s="4"/>
    </row>
    <row r="233" spans="2:4" x14ac:dyDescent="0.25">
      <c r="B233" s="4"/>
      <c r="C233" s="4"/>
      <c r="D233" s="4"/>
    </row>
  </sheetData>
  <mergeCells count="4">
    <mergeCell ref="C3:E3"/>
    <mergeCell ref="C28:E28"/>
    <mergeCell ref="B29:E29"/>
    <mergeCell ref="B42:E42"/>
  </mergeCells>
  <pageMargins left="0.7" right="0.7" top="0.75" bottom="0.75" header="0.3" footer="0.3"/>
  <pageSetup paperSize="9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QGR</vt:lpstr>
      <vt:lpstr>Tabelle</vt:lpstr>
      <vt:lpstr>Grafici</vt:lpstr>
      <vt:lpstr>Tabelle!Area_stampa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Amalia Princiotta Cariddi</dc:creator>
  <cp:lastModifiedBy>gennaro grimaudo</cp:lastModifiedBy>
  <cp:lastPrinted>2024-01-23T11:24:32Z</cp:lastPrinted>
  <dcterms:created xsi:type="dcterms:W3CDTF">2020-02-06T11:19:32Z</dcterms:created>
  <dcterms:modified xsi:type="dcterms:W3CDTF">2026-01-14T10:07:13Z</dcterms:modified>
</cp:coreProperties>
</file>