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ilazzo\Desktop\FARMACI\PTORS\PTORS 72-73\Decreti\"/>
    </mc:Choice>
  </mc:AlternateContent>
  <bookViews>
    <workbookView xWindow="0" yWindow="0" windowWidth="28800" windowHeight="11400"/>
  </bookViews>
  <sheets>
    <sheet name="Prospetto_Fabbisogni" sheetId="1" r:id="rId1"/>
  </sheets>
  <definedNames>
    <definedName name="_xlnm._FilterDatabase" localSheetId="0">Prospetto_Fabbisogni!$A$2:$CW$23</definedName>
  </definedNames>
  <calcPr calcId="162913" fullCalcOnLoad="1" iterateDelta="1E-4"/>
</workbook>
</file>

<file path=xl/calcChain.xml><?xml version="1.0" encoding="utf-8"?>
<calcChain xmlns="http://schemas.openxmlformats.org/spreadsheetml/2006/main">
  <c r="CS22" i="1" l="1"/>
  <c r="CT22" i="1" s="1"/>
  <c r="CP22" i="1"/>
  <c r="CQ22" i="1" s="1"/>
  <c r="CM22" i="1"/>
  <c r="CN22" i="1" s="1"/>
  <c r="CJ22" i="1"/>
  <c r="CK22" i="1" s="1"/>
  <c r="CG22" i="1"/>
  <c r="CH22" i="1" s="1"/>
  <c r="CD22" i="1"/>
  <c r="CE22" i="1" s="1"/>
  <c r="CA22" i="1"/>
  <c r="CB22" i="1" s="1"/>
  <c r="BX22" i="1"/>
  <c r="BY22" i="1" s="1"/>
  <c r="BU22" i="1"/>
  <c r="BV22" i="1" s="1"/>
  <c r="BR22" i="1"/>
  <c r="BS22" i="1" s="1"/>
  <c r="BO22" i="1"/>
  <c r="BP22" i="1" s="1"/>
  <c r="BL22" i="1"/>
  <c r="BM22" i="1" s="1"/>
  <c r="BI22" i="1"/>
  <c r="BJ22" i="1" s="1"/>
  <c r="BF22" i="1"/>
  <c r="BG22" i="1" s="1"/>
  <c r="BC22" i="1"/>
  <c r="BD22" i="1" s="1"/>
  <c r="AZ22" i="1"/>
  <c r="BA22" i="1" s="1"/>
  <c r="AW22" i="1"/>
  <c r="AX22" i="1" s="1"/>
  <c r="AT22" i="1"/>
  <c r="AU22" i="1" s="1"/>
  <c r="AQ22" i="1"/>
  <c r="AR22" i="1" s="1"/>
  <c r="AN22" i="1"/>
  <c r="AO22" i="1" s="1"/>
  <c r="AK22" i="1"/>
  <c r="CU22" i="1" s="1"/>
  <c r="M22" i="1"/>
  <c r="CS21" i="1"/>
  <c r="CT21" i="1" s="1"/>
  <c r="CP21" i="1"/>
  <c r="CQ21" i="1" s="1"/>
  <c r="CM21" i="1"/>
  <c r="CN21" i="1" s="1"/>
  <c r="CJ21" i="1"/>
  <c r="CK21" i="1" s="1"/>
  <c r="CG21" i="1"/>
  <c r="CH21" i="1" s="1"/>
  <c r="CD21" i="1"/>
  <c r="CE21" i="1" s="1"/>
  <c r="CA21" i="1"/>
  <c r="CB21" i="1" s="1"/>
  <c r="BX21" i="1"/>
  <c r="BY21" i="1" s="1"/>
  <c r="BU21" i="1"/>
  <c r="BV21" i="1" s="1"/>
  <c r="BR21" i="1"/>
  <c r="BS21" i="1" s="1"/>
  <c r="BO21" i="1"/>
  <c r="BP21" i="1" s="1"/>
  <c r="BL21" i="1"/>
  <c r="BM21" i="1" s="1"/>
  <c r="BI21" i="1"/>
  <c r="BJ21" i="1" s="1"/>
  <c r="BF21" i="1"/>
  <c r="BG21" i="1" s="1"/>
  <c r="BC21" i="1"/>
  <c r="BD21" i="1" s="1"/>
  <c r="AZ21" i="1"/>
  <c r="BA21" i="1" s="1"/>
  <c r="AW21" i="1"/>
  <c r="AX21" i="1" s="1"/>
  <c r="AT21" i="1"/>
  <c r="AU21" i="1" s="1"/>
  <c r="AQ21" i="1"/>
  <c r="AR21" i="1" s="1"/>
  <c r="AN21" i="1"/>
  <c r="AO21" i="1" s="1"/>
  <c r="AK21" i="1"/>
  <c r="AL21" i="1" s="1"/>
  <c r="M21" i="1"/>
  <c r="CS20" i="1"/>
  <c r="CT20" i="1" s="1"/>
  <c r="CP20" i="1"/>
  <c r="CQ20" i="1" s="1"/>
  <c r="CM20" i="1"/>
  <c r="CN20" i="1" s="1"/>
  <c r="CJ20" i="1"/>
  <c r="CK20" i="1" s="1"/>
  <c r="CG20" i="1"/>
  <c r="CH20" i="1" s="1"/>
  <c r="CD20" i="1"/>
  <c r="CE20" i="1" s="1"/>
  <c r="CA20" i="1"/>
  <c r="CB20" i="1" s="1"/>
  <c r="BX20" i="1"/>
  <c r="BY20" i="1" s="1"/>
  <c r="BU20" i="1"/>
  <c r="BV20" i="1" s="1"/>
  <c r="BR20" i="1"/>
  <c r="BS20" i="1" s="1"/>
  <c r="BO20" i="1"/>
  <c r="BP20" i="1" s="1"/>
  <c r="BL20" i="1"/>
  <c r="BM20" i="1" s="1"/>
  <c r="BI20" i="1"/>
  <c r="BJ20" i="1" s="1"/>
  <c r="BF20" i="1"/>
  <c r="BG20" i="1" s="1"/>
  <c r="BC20" i="1"/>
  <c r="BD20" i="1" s="1"/>
  <c r="AZ20" i="1"/>
  <c r="BA20" i="1" s="1"/>
  <c r="AW20" i="1"/>
  <c r="AX20" i="1" s="1"/>
  <c r="AT20" i="1"/>
  <c r="AU20" i="1" s="1"/>
  <c r="AQ20" i="1"/>
  <c r="AR20" i="1" s="1"/>
  <c r="AN20" i="1"/>
  <c r="AO20" i="1" s="1"/>
  <c r="AK20" i="1"/>
  <c r="CU20" i="1" s="1"/>
  <c r="CT19" i="1"/>
  <c r="CS19" i="1"/>
  <c r="CP19" i="1"/>
  <c r="CQ19" i="1" s="1"/>
  <c r="CN19" i="1"/>
  <c r="CM19" i="1"/>
  <c r="CJ19" i="1"/>
  <c r="CK19" i="1" s="1"/>
  <c r="CH19" i="1"/>
  <c r="CG19" i="1"/>
  <c r="CD19" i="1"/>
  <c r="CE19" i="1" s="1"/>
  <c r="CB19" i="1"/>
  <c r="CA19" i="1"/>
  <c r="BX19" i="1"/>
  <c r="BY19" i="1" s="1"/>
  <c r="BV19" i="1"/>
  <c r="BU19" i="1"/>
  <c r="BR19" i="1"/>
  <c r="BS19" i="1" s="1"/>
  <c r="BP19" i="1"/>
  <c r="BO19" i="1"/>
  <c r="BL19" i="1"/>
  <c r="BM19" i="1" s="1"/>
  <c r="BJ19" i="1"/>
  <c r="BI19" i="1"/>
  <c r="BF19" i="1"/>
  <c r="BG19" i="1" s="1"/>
  <c r="BD19" i="1"/>
  <c r="BC19" i="1"/>
  <c r="AZ19" i="1"/>
  <c r="BA19" i="1" s="1"/>
  <c r="AX19" i="1"/>
  <c r="AW19" i="1"/>
  <c r="AT19" i="1"/>
  <c r="AU19" i="1" s="1"/>
  <c r="AR19" i="1"/>
  <c r="AQ19" i="1"/>
  <c r="AN19" i="1"/>
  <c r="AO19" i="1" s="1"/>
  <c r="AL19" i="1"/>
  <c r="AK19" i="1"/>
  <c r="M19" i="1"/>
  <c r="CS18" i="1"/>
  <c r="CT18" i="1" s="1"/>
  <c r="CQ18" i="1"/>
  <c r="CP18" i="1"/>
  <c r="CM18" i="1"/>
  <c r="CN18" i="1" s="1"/>
  <c r="CK18" i="1"/>
  <c r="CJ18" i="1"/>
  <c r="CG18" i="1"/>
  <c r="CH18" i="1" s="1"/>
  <c r="CE18" i="1"/>
  <c r="CD18" i="1"/>
  <c r="CA18" i="1"/>
  <c r="CB18" i="1" s="1"/>
  <c r="BY18" i="1"/>
  <c r="BX18" i="1"/>
  <c r="BU18" i="1"/>
  <c r="BV18" i="1" s="1"/>
  <c r="BS18" i="1"/>
  <c r="BR18" i="1"/>
  <c r="BO18" i="1"/>
  <c r="BP18" i="1" s="1"/>
  <c r="BM18" i="1"/>
  <c r="BL18" i="1"/>
  <c r="BI18" i="1"/>
  <c r="BJ18" i="1" s="1"/>
  <c r="BG18" i="1"/>
  <c r="BF18" i="1"/>
  <c r="BC18" i="1"/>
  <c r="BD18" i="1" s="1"/>
  <c r="BA18" i="1"/>
  <c r="AZ18" i="1"/>
  <c r="AW18" i="1"/>
  <c r="AX18" i="1" s="1"/>
  <c r="AU18" i="1"/>
  <c r="AT18" i="1"/>
  <c r="AQ18" i="1"/>
  <c r="AR18" i="1" s="1"/>
  <c r="AO18" i="1"/>
  <c r="AN18" i="1"/>
  <c r="AK18" i="1"/>
  <c r="M18" i="1"/>
  <c r="CT17" i="1"/>
  <c r="CS17" i="1"/>
  <c r="CP17" i="1"/>
  <c r="CQ17" i="1" s="1"/>
  <c r="CN17" i="1"/>
  <c r="CM17" i="1"/>
  <c r="CJ17" i="1"/>
  <c r="CK17" i="1" s="1"/>
  <c r="CH17" i="1"/>
  <c r="CG17" i="1"/>
  <c r="CD17" i="1"/>
  <c r="CE17" i="1" s="1"/>
  <c r="CB17" i="1"/>
  <c r="CA17" i="1"/>
  <c r="BX17" i="1"/>
  <c r="BY17" i="1" s="1"/>
  <c r="BV17" i="1"/>
  <c r="BU17" i="1"/>
  <c r="BR17" i="1"/>
  <c r="BS17" i="1" s="1"/>
  <c r="BP17" i="1"/>
  <c r="BO17" i="1"/>
  <c r="BL17" i="1"/>
  <c r="BM17" i="1" s="1"/>
  <c r="BJ17" i="1"/>
  <c r="BI17" i="1"/>
  <c r="BF17" i="1"/>
  <c r="BG17" i="1" s="1"/>
  <c r="BD17" i="1"/>
  <c r="BC17" i="1"/>
  <c r="AZ17" i="1"/>
  <c r="BA17" i="1" s="1"/>
  <c r="AX17" i="1"/>
  <c r="AW17" i="1"/>
  <c r="AT17" i="1"/>
  <c r="AU17" i="1" s="1"/>
  <c r="AR17" i="1"/>
  <c r="AQ17" i="1"/>
  <c r="AN17" i="1"/>
  <c r="AO17" i="1" s="1"/>
  <c r="AL17" i="1"/>
  <c r="AK17" i="1"/>
  <c r="CT16" i="1"/>
  <c r="CS16" i="1"/>
  <c r="CQ16" i="1"/>
  <c r="CP16" i="1"/>
  <c r="CN16" i="1"/>
  <c r="CM16" i="1"/>
  <c r="CK16" i="1"/>
  <c r="CJ16" i="1"/>
  <c r="CH16" i="1"/>
  <c r="CG16" i="1"/>
  <c r="CE16" i="1"/>
  <c r="CD16" i="1"/>
  <c r="CB16" i="1"/>
  <c r="CA16" i="1"/>
  <c r="BY16" i="1"/>
  <c r="BX16" i="1"/>
  <c r="BV16" i="1"/>
  <c r="BU16" i="1"/>
  <c r="BS16" i="1"/>
  <c r="BR16" i="1"/>
  <c r="BP16" i="1"/>
  <c r="BO16" i="1"/>
  <c r="BM16" i="1"/>
  <c r="BL16" i="1"/>
  <c r="BI16" i="1"/>
  <c r="BJ16" i="1" s="1"/>
  <c r="BG16" i="1"/>
  <c r="BF16" i="1"/>
  <c r="BC16" i="1"/>
  <c r="BD16" i="1" s="1"/>
  <c r="BA16" i="1"/>
  <c r="AZ16" i="1"/>
  <c r="AW16" i="1"/>
  <c r="AX16" i="1" s="1"/>
  <c r="AU16" i="1"/>
  <c r="AT16" i="1"/>
  <c r="AQ16" i="1"/>
  <c r="AR16" i="1" s="1"/>
  <c r="AO16" i="1"/>
  <c r="AN16" i="1"/>
  <c r="AK16" i="1"/>
  <c r="AL16" i="1" s="1"/>
  <c r="CS15" i="1"/>
  <c r="CT15" i="1" s="1"/>
  <c r="CQ15" i="1"/>
  <c r="CP15" i="1"/>
  <c r="CM15" i="1"/>
  <c r="CN15" i="1" s="1"/>
  <c r="CK15" i="1"/>
  <c r="CJ15" i="1"/>
  <c r="CG15" i="1"/>
  <c r="CH15" i="1" s="1"/>
  <c r="CE15" i="1"/>
  <c r="CD15" i="1"/>
  <c r="CA15" i="1"/>
  <c r="CB15" i="1" s="1"/>
  <c r="BX15" i="1"/>
  <c r="BY15" i="1" s="1"/>
  <c r="BU15" i="1"/>
  <c r="BV15" i="1" s="1"/>
  <c r="BR15" i="1"/>
  <c r="BS15" i="1" s="1"/>
  <c r="BO15" i="1"/>
  <c r="BP15" i="1" s="1"/>
  <c r="BL15" i="1"/>
  <c r="BM15" i="1" s="1"/>
  <c r="BI15" i="1"/>
  <c r="BJ15" i="1" s="1"/>
  <c r="BF15" i="1"/>
  <c r="BG15" i="1" s="1"/>
  <c r="BC15" i="1"/>
  <c r="BD15" i="1" s="1"/>
  <c r="AZ15" i="1"/>
  <c r="BA15" i="1" s="1"/>
  <c r="AW15" i="1"/>
  <c r="AX15" i="1" s="1"/>
  <c r="AT15" i="1"/>
  <c r="AU15" i="1" s="1"/>
  <c r="AQ15" i="1"/>
  <c r="AR15" i="1" s="1"/>
  <c r="AN15" i="1"/>
  <c r="AO15" i="1" s="1"/>
  <c r="AK15" i="1"/>
  <c r="CT14" i="1"/>
  <c r="CS14" i="1"/>
  <c r="CQ14" i="1"/>
  <c r="CP14" i="1"/>
  <c r="CN14" i="1"/>
  <c r="CM14" i="1"/>
  <c r="CK14" i="1"/>
  <c r="CJ14" i="1"/>
  <c r="CH14" i="1"/>
  <c r="CG14" i="1"/>
  <c r="CE14" i="1"/>
  <c r="CD14" i="1"/>
  <c r="CB14" i="1"/>
  <c r="CA14" i="1"/>
  <c r="BY14" i="1"/>
  <c r="BX14" i="1"/>
  <c r="BV14" i="1"/>
  <c r="BU14" i="1"/>
  <c r="BS14" i="1"/>
  <c r="BR14" i="1"/>
  <c r="BP14" i="1"/>
  <c r="BO14" i="1"/>
  <c r="BM14" i="1"/>
  <c r="BL14" i="1"/>
  <c r="BJ14" i="1"/>
  <c r="BI14" i="1"/>
  <c r="BG14" i="1"/>
  <c r="BF14" i="1"/>
  <c r="BD14" i="1"/>
  <c r="BC14" i="1"/>
  <c r="BA14" i="1"/>
  <c r="AZ14" i="1"/>
  <c r="AX14" i="1"/>
  <c r="AW14" i="1"/>
  <c r="AU14" i="1"/>
  <c r="AT14" i="1"/>
  <c r="AR14" i="1"/>
  <c r="AQ14" i="1"/>
  <c r="AN14" i="1"/>
  <c r="AO14" i="1" s="1"/>
  <c r="AL14" i="1"/>
  <c r="AK14" i="1"/>
  <c r="CU14" i="1" s="1"/>
  <c r="CT13" i="1"/>
  <c r="CS13" i="1"/>
  <c r="CP13" i="1"/>
  <c r="CQ13" i="1" s="1"/>
  <c r="CM13" i="1"/>
  <c r="CN13" i="1" s="1"/>
  <c r="CJ13" i="1"/>
  <c r="CK13" i="1" s="1"/>
  <c r="CG13" i="1"/>
  <c r="CH13" i="1" s="1"/>
  <c r="CD13" i="1"/>
  <c r="CE13" i="1" s="1"/>
  <c r="CA13" i="1"/>
  <c r="CB13" i="1" s="1"/>
  <c r="BX13" i="1"/>
  <c r="BY13" i="1" s="1"/>
  <c r="BU13" i="1"/>
  <c r="BV13" i="1" s="1"/>
  <c r="BR13" i="1"/>
  <c r="BS13" i="1" s="1"/>
  <c r="BO13" i="1"/>
  <c r="BP13" i="1" s="1"/>
  <c r="BL13" i="1"/>
  <c r="BM13" i="1" s="1"/>
  <c r="BI13" i="1"/>
  <c r="BJ13" i="1" s="1"/>
  <c r="BF13" i="1"/>
  <c r="BG13" i="1" s="1"/>
  <c r="BC13" i="1"/>
  <c r="BD13" i="1" s="1"/>
  <c r="AZ13" i="1"/>
  <c r="BA13" i="1" s="1"/>
  <c r="AW13" i="1"/>
  <c r="AX13" i="1" s="1"/>
  <c r="AT13" i="1"/>
  <c r="AU13" i="1" s="1"/>
  <c r="AQ13" i="1"/>
  <c r="AR13" i="1" s="1"/>
  <c r="AN13" i="1"/>
  <c r="AO13" i="1" s="1"/>
  <c r="AK13" i="1"/>
  <c r="AL13" i="1" s="1"/>
  <c r="CV12" i="1"/>
  <c r="CT12" i="1"/>
  <c r="CS12" i="1"/>
  <c r="CQ12" i="1"/>
  <c r="CP12" i="1"/>
  <c r="CN12" i="1"/>
  <c r="CM12" i="1"/>
  <c r="CK12" i="1"/>
  <c r="CJ12" i="1"/>
  <c r="CH12" i="1"/>
  <c r="CG12" i="1"/>
  <c r="CE12" i="1"/>
  <c r="CD12" i="1"/>
  <c r="CB12" i="1"/>
  <c r="CA12" i="1"/>
  <c r="BY12" i="1"/>
  <c r="BX12" i="1"/>
  <c r="BV12" i="1"/>
  <c r="BU12" i="1"/>
  <c r="BS12" i="1"/>
  <c r="BR12" i="1"/>
  <c r="BP12" i="1"/>
  <c r="BO12" i="1"/>
  <c r="BM12" i="1"/>
  <c r="BL12" i="1"/>
  <c r="BJ12" i="1"/>
  <c r="BI12" i="1"/>
  <c r="BG12" i="1"/>
  <c r="BF12" i="1"/>
  <c r="BD12" i="1"/>
  <c r="BC12" i="1"/>
  <c r="BA12" i="1"/>
  <c r="AZ12" i="1"/>
  <c r="AX12" i="1"/>
  <c r="AW12" i="1"/>
  <c r="AU12" i="1"/>
  <c r="AT12" i="1"/>
  <c r="AR12" i="1"/>
  <c r="AQ12" i="1"/>
  <c r="AO12" i="1"/>
  <c r="AN12" i="1"/>
  <c r="AL12" i="1"/>
  <c r="AK12" i="1"/>
  <c r="CU12" i="1" s="1"/>
  <c r="CS11" i="1"/>
  <c r="CT11" i="1" s="1"/>
  <c r="CP11" i="1"/>
  <c r="CQ11" i="1" s="1"/>
  <c r="CM11" i="1"/>
  <c r="CN11" i="1" s="1"/>
  <c r="CJ11" i="1"/>
  <c r="CK11" i="1" s="1"/>
  <c r="CG11" i="1"/>
  <c r="CH11" i="1" s="1"/>
  <c r="CD11" i="1"/>
  <c r="CE11" i="1" s="1"/>
  <c r="CA11" i="1"/>
  <c r="CB11" i="1" s="1"/>
  <c r="BX11" i="1"/>
  <c r="BY11" i="1" s="1"/>
  <c r="BU11" i="1"/>
  <c r="BV11" i="1" s="1"/>
  <c r="BR11" i="1"/>
  <c r="BS11" i="1" s="1"/>
  <c r="BO11" i="1"/>
  <c r="BP11" i="1" s="1"/>
  <c r="BL11" i="1"/>
  <c r="BM11" i="1" s="1"/>
  <c r="BI11" i="1"/>
  <c r="BJ11" i="1" s="1"/>
  <c r="BF11" i="1"/>
  <c r="BG11" i="1" s="1"/>
  <c r="BC11" i="1"/>
  <c r="BD11" i="1" s="1"/>
  <c r="AZ11" i="1"/>
  <c r="BA11" i="1" s="1"/>
  <c r="AW11" i="1"/>
  <c r="AX11" i="1" s="1"/>
  <c r="AT11" i="1"/>
  <c r="AU11" i="1" s="1"/>
  <c r="AQ11" i="1"/>
  <c r="AR11" i="1" s="1"/>
  <c r="AN11" i="1"/>
  <c r="AO11" i="1" s="1"/>
  <c r="AK11" i="1"/>
  <c r="M11" i="1"/>
  <c r="CS10" i="1"/>
  <c r="CT10" i="1" s="1"/>
  <c r="CP10" i="1"/>
  <c r="CQ10" i="1" s="1"/>
  <c r="CM10" i="1"/>
  <c r="CN10" i="1" s="1"/>
  <c r="CJ10" i="1"/>
  <c r="CK10" i="1" s="1"/>
  <c r="CG10" i="1"/>
  <c r="CH10" i="1" s="1"/>
  <c r="CD10" i="1"/>
  <c r="CE10" i="1" s="1"/>
  <c r="CA10" i="1"/>
  <c r="CB10" i="1" s="1"/>
  <c r="BX10" i="1"/>
  <c r="BY10" i="1" s="1"/>
  <c r="BU10" i="1"/>
  <c r="BV10" i="1" s="1"/>
  <c r="BR10" i="1"/>
  <c r="BS10" i="1" s="1"/>
  <c r="BP10" i="1"/>
  <c r="BO10" i="1"/>
  <c r="BL10" i="1"/>
  <c r="BM10" i="1" s="1"/>
  <c r="BI10" i="1"/>
  <c r="BJ10" i="1" s="1"/>
  <c r="BF10" i="1"/>
  <c r="BG10" i="1" s="1"/>
  <c r="BD10" i="1"/>
  <c r="BC10" i="1"/>
  <c r="AZ10" i="1"/>
  <c r="BA10" i="1" s="1"/>
  <c r="AW10" i="1"/>
  <c r="AX10" i="1" s="1"/>
  <c r="AT10" i="1"/>
  <c r="AU10" i="1" s="1"/>
  <c r="AR10" i="1"/>
  <c r="AQ10" i="1"/>
  <c r="AN10" i="1"/>
  <c r="AO10" i="1" s="1"/>
  <c r="AK10" i="1"/>
  <c r="AL10" i="1" s="1"/>
  <c r="CS9" i="1"/>
  <c r="CT9" i="1" s="1"/>
  <c r="CP9" i="1"/>
  <c r="CQ9" i="1" s="1"/>
  <c r="CM9" i="1"/>
  <c r="CN9" i="1" s="1"/>
  <c r="CJ9" i="1"/>
  <c r="CK9" i="1" s="1"/>
  <c r="CG9" i="1"/>
  <c r="CH9" i="1" s="1"/>
  <c r="CD9" i="1"/>
  <c r="CE9" i="1" s="1"/>
  <c r="CA9" i="1"/>
  <c r="CB9" i="1" s="1"/>
  <c r="BX9" i="1"/>
  <c r="BY9" i="1" s="1"/>
  <c r="BU9" i="1"/>
  <c r="BV9" i="1" s="1"/>
  <c r="BR9" i="1"/>
  <c r="BS9" i="1" s="1"/>
  <c r="BO9" i="1"/>
  <c r="BP9" i="1" s="1"/>
  <c r="BL9" i="1"/>
  <c r="BM9" i="1" s="1"/>
  <c r="BI9" i="1"/>
  <c r="BJ9" i="1" s="1"/>
  <c r="BF9" i="1"/>
  <c r="BG9" i="1" s="1"/>
  <c r="BC9" i="1"/>
  <c r="BD9" i="1" s="1"/>
  <c r="AZ9" i="1"/>
  <c r="BA9" i="1" s="1"/>
  <c r="AW9" i="1"/>
  <c r="AX9" i="1" s="1"/>
  <c r="AT9" i="1"/>
  <c r="AU9" i="1" s="1"/>
  <c r="AQ9" i="1"/>
  <c r="AR9" i="1" s="1"/>
  <c r="AN9" i="1"/>
  <c r="AO9" i="1" s="1"/>
  <c r="AK9" i="1"/>
  <c r="AL9" i="1" s="1"/>
  <c r="CT8" i="1"/>
  <c r="CS8" i="1"/>
  <c r="CQ8" i="1"/>
  <c r="CP8" i="1"/>
  <c r="CN8" i="1"/>
  <c r="CM8" i="1"/>
  <c r="CK8" i="1"/>
  <c r="CJ8" i="1"/>
  <c r="CH8" i="1"/>
  <c r="CG8" i="1"/>
  <c r="CE8" i="1"/>
  <c r="CD8" i="1"/>
  <c r="CB8" i="1"/>
  <c r="CA8" i="1"/>
  <c r="BY8" i="1"/>
  <c r="BX8" i="1"/>
  <c r="BV8" i="1"/>
  <c r="BU8" i="1"/>
  <c r="BS8" i="1"/>
  <c r="BR8" i="1"/>
  <c r="BP8" i="1"/>
  <c r="BO8" i="1"/>
  <c r="BM8" i="1"/>
  <c r="BL8" i="1"/>
  <c r="BJ8" i="1"/>
  <c r="BI8" i="1"/>
  <c r="BG8" i="1"/>
  <c r="BF8" i="1"/>
  <c r="BD8" i="1"/>
  <c r="BC8" i="1"/>
  <c r="BA8" i="1"/>
  <c r="AZ8" i="1"/>
  <c r="AX8" i="1"/>
  <c r="AW8" i="1"/>
  <c r="AU8" i="1"/>
  <c r="AT8" i="1"/>
  <c r="AR8" i="1"/>
  <c r="AQ8" i="1"/>
  <c r="AO8" i="1"/>
  <c r="AN8" i="1"/>
  <c r="CU8" i="1" s="1"/>
  <c r="AL8" i="1"/>
  <c r="AK8" i="1"/>
  <c r="CS7" i="1"/>
  <c r="CT7" i="1" s="1"/>
  <c r="CP7" i="1"/>
  <c r="CQ7" i="1" s="1"/>
  <c r="CM7" i="1"/>
  <c r="CN7" i="1" s="1"/>
  <c r="CJ7" i="1"/>
  <c r="CK7" i="1" s="1"/>
  <c r="CG7" i="1"/>
  <c r="CH7" i="1" s="1"/>
  <c r="CD7" i="1"/>
  <c r="CE7" i="1" s="1"/>
  <c r="CA7" i="1"/>
  <c r="CB7" i="1" s="1"/>
  <c r="BX7" i="1"/>
  <c r="BY7" i="1" s="1"/>
  <c r="BU7" i="1"/>
  <c r="BV7" i="1" s="1"/>
  <c r="BR7" i="1"/>
  <c r="BS7" i="1" s="1"/>
  <c r="BO7" i="1"/>
  <c r="BP7" i="1" s="1"/>
  <c r="BL7" i="1"/>
  <c r="BM7" i="1" s="1"/>
  <c r="BI7" i="1"/>
  <c r="BJ7" i="1" s="1"/>
  <c r="BF7" i="1"/>
  <c r="BG7" i="1" s="1"/>
  <c r="BC7" i="1"/>
  <c r="BD7" i="1" s="1"/>
  <c r="AZ7" i="1"/>
  <c r="BA7" i="1" s="1"/>
  <c r="AW7" i="1"/>
  <c r="AX7" i="1" s="1"/>
  <c r="AT7" i="1"/>
  <c r="AU7" i="1" s="1"/>
  <c r="AQ7" i="1"/>
  <c r="AR7" i="1" s="1"/>
  <c r="AN7" i="1"/>
  <c r="AO7" i="1" s="1"/>
  <c r="AK7" i="1"/>
  <c r="CU7" i="1" s="1"/>
  <c r="CT6" i="1"/>
  <c r="CS6" i="1"/>
  <c r="CQ6" i="1"/>
  <c r="CP6" i="1"/>
  <c r="CN6" i="1"/>
  <c r="CM6" i="1"/>
  <c r="CK6" i="1"/>
  <c r="CJ6" i="1"/>
  <c r="CH6" i="1"/>
  <c r="CG6" i="1"/>
  <c r="CE6" i="1"/>
  <c r="CD6" i="1"/>
  <c r="CB6" i="1"/>
  <c r="CA6" i="1"/>
  <c r="BY6" i="1"/>
  <c r="BX6" i="1"/>
  <c r="BV6" i="1"/>
  <c r="BU6" i="1"/>
  <c r="BS6" i="1"/>
  <c r="BR6" i="1"/>
  <c r="BP6" i="1"/>
  <c r="BO6" i="1"/>
  <c r="BM6" i="1"/>
  <c r="BL6" i="1"/>
  <c r="BJ6" i="1"/>
  <c r="BI6" i="1"/>
  <c r="BG6" i="1"/>
  <c r="BF6" i="1"/>
  <c r="BD6" i="1"/>
  <c r="BC6" i="1"/>
  <c r="BA6" i="1"/>
  <c r="AZ6" i="1"/>
  <c r="AX6" i="1"/>
  <c r="AW6" i="1"/>
  <c r="AU6" i="1"/>
  <c r="AT6" i="1"/>
  <c r="AR6" i="1"/>
  <c r="AQ6" i="1"/>
  <c r="AO6" i="1"/>
  <c r="AN6" i="1"/>
  <c r="AL6" i="1"/>
  <c r="AK6" i="1"/>
  <c r="CU6" i="1" s="1"/>
  <c r="CT5" i="1"/>
  <c r="CS5" i="1"/>
  <c r="CQ5" i="1"/>
  <c r="CP5" i="1"/>
  <c r="CN5" i="1"/>
  <c r="CM5" i="1"/>
  <c r="CK5" i="1"/>
  <c r="CJ5" i="1"/>
  <c r="CH5" i="1"/>
  <c r="CG5" i="1"/>
  <c r="CE5" i="1"/>
  <c r="CD5" i="1"/>
  <c r="CB5" i="1"/>
  <c r="CA5" i="1"/>
  <c r="BY5" i="1"/>
  <c r="BX5" i="1"/>
  <c r="BV5" i="1"/>
  <c r="BU5" i="1"/>
  <c r="BS5" i="1"/>
  <c r="BR5" i="1"/>
  <c r="BP5" i="1"/>
  <c r="BO5" i="1"/>
  <c r="BM5" i="1"/>
  <c r="BL5" i="1"/>
  <c r="BJ5" i="1"/>
  <c r="BI5" i="1"/>
  <c r="BG5" i="1"/>
  <c r="BF5" i="1"/>
  <c r="BD5" i="1"/>
  <c r="BC5" i="1"/>
  <c r="BA5" i="1"/>
  <c r="AZ5" i="1"/>
  <c r="AX5" i="1"/>
  <c r="AW5" i="1"/>
  <c r="AU5" i="1"/>
  <c r="AT5" i="1"/>
  <c r="AR5" i="1"/>
  <c r="AQ5" i="1"/>
  <c r="AO5" i="1"/>
  <c r="AN5" i="1"/>
  <c r="CU5" i="1" s="1"/>
  <c r="AL5" i="1"/>
  <c r="AK5" i="1"/>
  <c r="CS4" i="1"/>
  <c r="CT4" i="1" s="1"/>
  <c r="CQ4" i="1"/>
  <c r="CP4" i="1"/>
  <c r="CM4" i="1"/>
  <c r="CN4" i="1" s="1"/>
  <c r="CK4" i="1"/>
  <c r="CJ4" i="1"/>
  <c r="CG4" i="1"/>
  <c r="CH4" i="1" s="1"/>
  <c r="CE4" i="1"/>
  <c r="CD4" i="1"/>
  <c r="CA4" i="1"/>
  <c r="CB4" i="1" s="1"/>
  <c r="BY4" i="1"/>
  <c r="BX4" i="1"/>
  <c r="BU4" i="1"/>
  <c r="BV4" i="1" s="1"/>
  <c r="BS4" i="1"/>
  <c r="BR4" i="1"/>
  <c r="BO4" i="1"/>
  <c r="BP4" i="1" s="1"/>
  <c r="BM4" i="1"/>
  <c r="BL4" i="1"/>
  <c r="BI4" i="1"/>
  <c r="BJ4" i="1" s="1"/>
  <c r="BF4" i="1"/>
  <c r="BG4" i="1" s="1"/>
  <c r="BC4" i="1"/>
  <c r="BD4" i="1" s="1"/>
  <c r="AZ4" i="1"/>
  <c r="BA4" i="1" s="1"/>
  <c r="AW4" i="1"/>
  <c r="AX4" i="1" s="1"/>
  <c r="AT4" i="1"/>
  <c r="AU4" i="1" s="1"/>
  <c r="AQ4" i="1"/>
  <c r="AR4" i="1" s="1"/>
  <c r="AN4" i="1"/>
  <c r="AO4" i="1" s="1"/>
  <c r="AK4" i="1"/>
  <c r="CU4" i="1" s="1"/>
  <c r="M4" i="1"/>
  <c r="CS3" i="1"/>
  <c r="CT3" i="1" s="1"/>
  <c r="CP3" i="1"/>
  <c r="CQ3" i="1" s="1"/>
  <c r="CM3" i="1"/>
  <c r="CN3" i="1" s="1"/>
  <c r="CJ3" i="1"/>
  <c r="CK3" i="1" s="1"/>
  <c r="CG3" i="1"/>
  <c r="CH3" i="1" s="1"/>
  <c r="CD3" i="1"/>
  <c r="CE3" i="1" s="1"/>
  <c r="CA3" i="1"/>
  <c r="CB3" i="1" s="1"/>
  <c r="BX3" i="1"/>
  <c r="BY3" i="1" s="1"/>
  <c r="BU3" i="1"/>
  <c r="BV3" i="1" s="1"/>
  <c r="BR3" i="1"/>
  <c r="BS3" i="1" s="1"/>
  <c r="BO3" i="1"/>
  <c r="BP3" i="1" s="1"/>
  <c r="BL3" i="1"/>
  <c r="BM3" i="1" s="1"/>
  <c r="BI3" i="1"/>
  <c r="BJ3" i="1" s="1"/>
  <c r="BF3" i="1"/>
  <c r="BG3" i="1" s="1"/>
  <c r="BC3" i="1"/>
  <c r="BD3" i="1" s="1"/>
  <c r="AZ3" i="1"/>
  <c r="BA3" i="1" s="1"/>
  <c r="AW3" i="1"/>
  <c r="AX3" i="1" s="1"/>
  <c r="AT3" i="1"/>
  <c r="AU3" i="1" s="1"/>
  <c r="AQ3" i="1"/>
  <c r="AR3" i="1" s="1"/>
  <c r="AN3" i="1"/>
  <c r="CU3" i="1" s="1"/>
  <c r="AK3" i="1"/>
  <c r="AL3" i="1" s="1"/>
  <c r="M3" i="1"/>
  <c r="CV8" i="1" l="1"/>
  <c r="CW8" i="1" s="1"/>
  <c r="CV4" i="1"/>
  <c r="CW4" i="1"/>
  <c r="CV7" i="1"/>
  <c r="CW7" i="1"/>
  <c r="CV5" i="1"/>
  <c r="CW5" i="1" s="1"/>
  <c r="CW3" i="1"/>
  <c r="CV3" i="1"/>
  <c r="CW6" i="1"/>
  <c r="CV6" i="1"/>
  <c r="CU9" i="1"/>
  <c r="CU11" i="1"/>
  <c r="AL11" i="1"/>
  <c r="CV14" i="1"/>
  <c r="CW14" i="1"/>
  <c r="CU17" i="1"/>
  <c r="AO3" i="1"/>
  <c r="AL4" i="1"/>
  <c r="AL7" i="1"/>
  <c r="CU10" i="1"/>
  <c r="CU15" i="1"/>
  <c r="AL15" i="1"/>
  <c r="CW12" i="1"/>
  <c r="CU18" i="1"/>
  <c r="AL18" i="1"/>
  <c r="CU13" i="1"/>
  <c r="CU19" i="1"/>
  <c r="CV20" i="1"/>
  <c r="CW20" i="1"/>
  <c r="CV22" i="1"/>
  <c r="CW22" i="1"/>
  <c r="CU16" i="1"/>
  <c r="CU21" i="1"/>
  <c r="AL20" i="1"/>
  <c r="AL22" i="1"/>
  <c r="CV10" i="1" l="1"/>
  <c r="CW10" i="1"/>
  <c r="CV17" i="1"/>
  <c r="CW17" i="1" s="1"/>
  <c r="CV11" i="1"/>
  <c r="CW11" i="1"/>
  <c r="CW21" i="1"/>
  <c r="CV21" i="1"/>
  <c r="CV16" i="1"/>
  <c r="CW16" i="1" s="1"/>
  <c r="CW19" i="1"/>
  <c r="CV19" i="1"/>
  <c r="CV9" i="1"/>
  <c r="CW9" i="1" s="1"/>
  <c r="CV15" i="1"/>
  <c r="CW15" i="1"/>
  <c r="CV18" i="1"/>
  <c r="CW18" i="1"/>
  <c r="CV13" i="1"/>
  <c r="CW13" i="1" s="1"/>
  <c r="CU23" i="1"/>
  <c r="CW23" i="1" l="1"/>
  <c r="CV23" i="1"/>
</calcChain>
</file>

<file path=xl/sharedStrings.xml><?xml version="1.0" encoding="utf-8"?>
<sst xmlns="http://schemas.openxmlformats.org/spreadsheetml/2006/main" count="511" uniqueCount="284">
  <si>
    <t>ALL. N. 3_PROSPETTO FABBISOGNI_AGGIORNAMENTO PTORS N. 72 e 73 DEL 2022 (26 MESI)</t>
  </si>
  <si>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</si>
  <si>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</si>
  <si>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</si>
  <si>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</si>
  <si>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</si>
  <si>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</si>
  <si>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</si>
  <si>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</si>
  <si>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</si>
  <si>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</si>
  <si>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</si>
  <si>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</si>
  <si>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</si>
  <si>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</si>
  <si>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</si>
  <si>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</si>
  <si>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</si>
  <si>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GIGLIO CEFALU'</t>
  </si>
  <si>
    <t>IRCCS MESSINA</t>
  </si>
  <si>
    <t>IRCCS TROINA</t>
  </si>
  <si>
    <t>ISMETT PALERMO</t>
  </si>
  <si>
    <t>TOTALE QUANTITA FABBISOGNI</t>
  </si>
  <si>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</si>
  <si>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</si>
  <si>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</si>
  <si>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</si>
  <si>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</si>
  <si>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</si>
  <si>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</si>
  <si>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</si>
  <si>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</si>
  <si>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</si>
  <si>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</si>
  <si>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</si>
  <si>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</si>
  <si>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</si>
  <si>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</si>
  <si>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</si>
  <si>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</si>
  <si>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</si>
  <si>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</si>
  <si>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</si>
  <si>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</si>
  <si>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</si>
  <si>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</si>
  <si>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</si>
  <si>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</si>
  <si>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</si>
  <si>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</si>
  <si>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</si>
  <si>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</si>
  <si>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</si>
  <si>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</si>
  <si>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</si>
  <si>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</si>
  <si>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</si>
  <si>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Prezzo unitario di offerta IVA esclusa</t>
  </si>
  <si>
    <t>fabbisogno anno</t>
  </si>
  <si>
    <t>fabbisogno per tutta la durata contrattuale</t>
  </si>
  <si>
    <t>IMPORTO CONTRATTUALE</t>
  </si>
  <si>
    <t>TOTALE FABBISOGNI</t>
  </si>
  <si>
    <t>20% PLUS</t>
  </si>
  <si>
    <t>TOTALE FABBISOGNI + 20% PLUS</t>
  </si>
  <si>
    <t>1</t>
  </si>
  <si>
    <t>A</t>
  </si>
  <si>
    <t>9401771ADC</t>
  </si>
  <si>
    <t>Enzalutamide 40 mg</t>
  </si>
  <si>
    <t>042868024</t>
  </si>
  <si>
    <t>L02BB04</t>
  </si>
  <si>
    <t>40mg</t>
  </si>
  <si>
    <t>Compresse</t>
  </si>
  <si>
    <t>Astellas Pharma S.p.A</t>
  </si>
  <si>
    <t>00789580966</t>
  </si>
  <si>
    <t>Viale Don Luigi Sturzo ,43 ,Milano ,MI</t>
  </si>
  <si>
    <t>02 92138245</t>
  </si>
  <si>
    <t>astellas.gare@legalmail.it</t>
  </si>
  <si>
    <t>COM</t>
  </si>
  <si>
    <t>159722</t>
  </si>
  <si>
    <t>XTANDI 40 mg - compresse rivestite con film - uso orale</t>
  </si>
  <si>
    <t>H</t>
  </si>
  <si>
    <t>EXFACTORY + ULT. SCONTO SU P. EXF.</t>
  </si>
  <si>
    <t>SI</t>
  </si>
  <si>
    <t>P. unitario di cessione al SSN senza IVA: 14,92785</t>
  </si>
  <si>
    <t>2</t>
  </si>
  <si>
    <t>9401774D55</t>
  </si>
  <si>
    <t>Derisomaltosio ferrico 500 mg / 1000 MG</t>
  </si>
  <si>
    <t>045642170</t>
  </si>
  <si>
    <t>B03AC</t>
  </si>
  <si>
    <t>1000 MG</t>
  </si>
  <si>
    <t>100 MG/ML</t>
  </si>
  <si>
    <t>FLACONCINO</t>
  </si>
  <si>
    <t>KEDRION S.P.A.</t>
  </si>
  <si>
    <t>01779530466</t>
  </si>
  <si>
    <t>LOCALITA' AI CONTI ,SNC ,CASTELVECCHIO PASCOLI ,LU</t>
  </si>
  <si>
    <t>0583767187</t>
  </si>
  <si>
    <t>GAREKEDRION@PEC.IT</t>
  </si>
  <si>
    <t>fla</t>
  </si>
  <si>
    <t>0001013941</t>
  </si>
  <si>
    <t>MONOFERRIC 100 mg/ml soluzione iniettabile per infusione</t>
  </si>
  <si>
    <t>EXFACTORY</t>
  </si>
  <si>
    <t>Data scadenza Brevetto Non Applicabile</t>
  </si>
  <si>
    <t>B</t>
  </si>
  <si>
    <t>045642143</t>
  </si>
  <si>
    <t>500 MG</t>
  </si>
  <si>
    <t>0001013940</t>
  </si>
  <si>
    <t>3</t>
  </si>
  <si>
    <t>9401776EFB</t>
  </si>
  <si>
    <t>Fenfluramina 2,2 mg/ml</t>
  </si>
  <si>
    <t>049286040</t>
  </si>
  <si>
    <t>N03AX26</t>
  </si>
  <si>
    <t>792MG</t>
  </si>
  <si>
    <t>2,2 MG/ML</t>
  </si>
  <si>
    <t>FLACONE</t>
  </si>
  <si>
    <t>Zogenix S.r.l.</t>
  </si>
  <si>
    <t>15281641009</t>
  </si>
  <si>
    <t>via delle Terme Deciane ,10 ,Roma ,RM</t>
  </si>
  <si>
    <t>0230079244</t>
  </si>
  <si>
    <t>zogenixsrl.pec@maildoc.it</t>
  </si>
  <si>
    <t>FL2</t>
  </si>
  <si>
    <t>NA</t>
  </si>
  <si>
    <t>FINTEPLA 2,2 MG/ML - soluzione orale-flacone - 360 ml</t>
  </si>
  <si>
    <t>33.35</t>
  </si>
  <si>
    <t>049286014</t>
  </si>
  <si>
    <t>132MG</t>
  </si>
  <si>
    <t>FINTEPLA 2,2 MG/ML - soluzione orale-flacone - 60 ml</t>
  </si>
  <si>
    <t>C</t>
  </si>
  <si>
    <t>049286026</t>
  </si>
  <si>
    <t>264MG</t>
  </si>
  <si>
    <t>FINTEPLA 2,2 MG/ML - soluzione orale-flacone - 120 ml</t>
  </si>
  <si>
    <t>4</t>
  </si>
  <si>
    <t>9401777FCE</t>
  </si>
  <si>
    <t>Nintedanib 100 mg / 150 mg</t>
  </si>
  <si>
    <t>043782046</t>
  </si>
  <si>
    <t>L01EX09</t>
  </si>
  <si>
    <t>150MG</t>
  </si>
  <si>
    <t>capsula</t>
  </si>
  <si>
    <t>BOEHRINGER INGELHEIM ITALIA SPA</t>
  </si>
  <si>
    <t>00421210485</t>
  </si>
  <si>
    <t>VIA VEZZA D'OGLIO ,3 ,MILANO ,MI</t>
  </si>
  <si>
    <t>025355418</t>
  </si>
  <si>
    <t>garebitspa@legalmail.it</t>
  </si>
  <si>
    <t>ca4</t>
  </si>
  <si>
    <t>306839</t>
  </si>
  <si>
    <t>VARGATEF (NINTEDANIB) 60 cps 150mg</t>
  </si>
  <si>
    <t>043782022</t>
  </si>
  <si>
    <t>100mg</t>
  </si>
  <si>
    <t>100MG</t>
  </si>
  <si>
    <t>306838</t>
  </si>
  <si>
    <t>VARGATEF (NINTEDANIB) 120 cps 100mg</t>
  </si>
  <si>
    <t>5</t>
  </si>
  <si>
    <t>9401779179</t>
  </si>
  <si>
    <t>Lacosamide 10 mg/ml</t>
  </si>
  <si>
    <t>038919181</t>
  </si>
  <si>
    <t>N03AX18</t>
  </si>
  <si>
    <t>10 mg/ml</t>
  </si>
  <si>
    <t>10MG/200ML</t>
  </si>
  <si>
    <t>SOL ORALE</t>
  </si>
  <si>
    <t>UCB Pharma S.p.A.</t>
  </si>
  <si>
    <t>00471770016</t>
  </si>
  <si>
    <t>Via Varesina n. 162 - 20156 Milano (MI) ,162 ,Milano (MI) ,MI</t>
  </si>
  <si>
    <t>02300791</t>
  </si>
  <si>
    <t>gare.ucb@legalmail.it</t>
  </si>
  <si>
    <t>CIA04956</t>
  </si>
  <si>
    <t>VIMPAT 10MG/ML 200ML SYR CBO IT</t>
  </si>
  <si>
    <t>EX FACTORY</t>
  </si>
  <si>
    <t>nessuna</t>
  </si>
  <si>
    <t>6</t>
  </si>
  <si>
    <t>94017823F2</t>
  </si>
  <si>
    <t>Glasdegib 25MG / 100 mg</t>
  </si>
  <si>
    <t>048906046</t>
  </si>
  <si>
    <t>L01XJ03</t>
  </si>
  <si>
    <t>100 MG</t>
  </si>
  <si>
    <t>CPR RIV</t>
  </si>
  <si>
    <t>PFIZER SRL</t>
  </si>
  <si>
    <t>02774840595</t>
  </si>
  <si>
    <t>VIA ISONZO ,71 ,LATINA ,RM</t>
  </si>
  <si>
    <t>06331821</t>
  </si>
  <si>
    <t>garepfizer@pec.it</t>
  </si>
  <si>
    <t>F000046083</t>
  </si>
  <si>
    <t>Daurismo 100mg (glasdegib)</t>
  </si>
  <si>
    <t>048906022</t>
  </si>
  <si>
    <t>25 MG</t>
  </si>
  <si>
    <t>F000046082</t>
  </si>
  <si>
    <t>Daurismo 25mg (glasdegib)</t>
  </si>
  <si>
    <t>7</t>
  </si>
  <si>
    <t>94017834C5</t>
  </si>
  <si>
    <t>Sacituzumab Govitecan 200 mg</t>
  </si>
  <si>
    <t>049780012</t>
  </si>
  <si>
    <t>L01FX17</t>
  </si>
  <si>
    <t>200 MG</t>
  </si>
  <si>
    <t>Polv. inf.</t>
  </si>
  <si>
    <t>GILEAD SCIENCES Srl</t>
  </si>
  <si>
    <t>11187430159</t>
  </si>
  <si>
    <t>Via Melchiorre Gioia ,26 ,Milano ,MI</t>
  </si>
  <si>
    <t>02 43920221</t>
  </si>
  <si>
    <t>ufficiogaregilead@legalmail.it</t>
  </si>
  <si>
    <t>104447</t>
  </si>
  <si>
    <t>TRODELVY*EV 1FL POLV 200MG</t>
  </si>
  <si>
    <t>8</t>
  </si>
  <si>
    <t>9401784598</t>
  </si>
  <si>
    <t>Selpercatinib 40 mg / 80 mg</t>
  </si>
  <si>
    <t>049358118</t>
  </si>
  <si>
    <t>L01EX22</t>
  </si>
  <si>
    <t>80mg</t>
  </si>
  <si>
    <t>capsule</t>
  </si>
  <si>
    <t>ELI LILLY ITALIA SPA</t>
  </si>
  <si>
    <t>00426150488</t>
  </si>
  <si>
    <t>VIA GRAMSCI ,731 ,SESTO FIORENTINO ,FI</t>
  </si>
  <si>
    <t>05542571</t>
  </si>
  <si>
    <t>gare_lilly@actaliscertymail.it</t>
  </si>
  <si>
    <t>CAP</t>
  </si>
  <si>
    <t>PU298019BIT</t>
  </si>
  <si>
    <t>RETSEVMO 80 MG 112 CPS RIGIDE</t>
  </si>
  <si>
    <t>049358106</t>
  </si>
  <si>
    <t>PU298026AIT</t>
  </si>
  <si>
    <t>RETSEVMO 80 MG 56 CPS RIGIDE</t>
  </si>
  <si>
    <t>049358068</t>
  </si>
  <si>
    <t>PU397726AIT</t>
  </si>
  <si>
    <t>RETSEVMO 40 MG 56 CPS RIGIDE</t>
  </si>
  <si>
    <t>9</t>
  </si>
  <si>
    <t>940178566B</t>
  </si>
  <si>
    <t>Tralokinumab 150 mg</t>
  </si>
  <si>
    <t>049573025</t>
  </si>
  <si>
    <t>D11AH07</t>
  </si>
  <si>
    <t>150 mg</t>
  </si>
  <si>
    <t>150 MG</t>
  </si>
  <si>
    <t>SIRINGA PR</t>
  </si>
  <si>
    <t>LEO PHARMA SPA</t>
  </si>
  <si>
    <t>11271521004</t>
  </si>
  <si>
    <t>Via Elio Vittorini ,129 ,ROMA ,RM</t>
  </si>
  <si>
    <t>0652625500</t>
  </si>
  <si>
    <t>gare.leopharma@legalmail.it</t>
  </si>
  <si>
    <t>SI2</t>
  </si>
  <si>
    <t>067565</t>
  </si>
  <si>
    <t>ADTRALZA*150MG/ML 2X2SIR PRER.</t>
  </si>
  <si>
    <t>siringa preriempita</t>
  </si>
  <si>
    <t>14</t>
  </si>
  <si>
    <t>9401791B5D</t>
  </si>
  <si>
    <t>Tropicamide 5 mg/ml-0,3 ml e 10 ml-10 mg/ml</t>
  </si>
  <si>
    <t>018002030</t>
  </si>
  <si>
    <t>S01FA06</t>
  </si>
  <si>
    <t>10 ml</t>
  </si>
  <si>
    <t>collirio</t>
  </si>
  <si>
    <t>Visufarma Spa</t>
  </si>
  <si>
    <t>05101501004</t>
  </si>
  <si>
    <t>Via Cadlolo ,21 ,Roma ,RM</t>
  </si>
  <si>
    <t>0636306818</t>
  </si>
  <si>
    <t>ufficiogarevisufarma@legalmail.it</t>
  </si>
  <si>
    <t>Visumidriatic 1 ml</t>
  </si>
  <si>
    <t>50</t>
  </si>
  <si>
    <t>018002055</t>
  </si>
  <si>
    <t>0,3 ml</t>
  </si>
  <si>
    <t>0,5%</t>
  </si>
  <si>
    <t>coll mono</t>
  </si>
  <si>
    <t>fl6</t>
  </si>
  <si>
    <t>Visumidriatic 0,5% collirio monodose</t>
  </si>
  <si>
    <t>15</t>
  </si>
  <si>
    <t>9401794DD6</t>
  </si>
  <si>
    <t>Sodio Cloruro 0,45% 500 ml</t>
  </si>
  <si>
    <t>030805749</t>
  </si>
  <si>
    <t>B05BB01</t>
  </si>
  <si>
    <t>500ML</t>
  </si>
  <si>
    <t>0.45%</t>
  </si>
  <si>
    <t>FLAC.VETRO</t>
  </si>
  <si>
    <t>MONICO SPA</t>
  </si>
  <si>
    <t>00228550273</t>
  </si>
  <si>
    <t>VIA PONTE DI PIETRA ,7 ,VENEZIA/MESTRE ,VE</t>
  </si>
  <si>
    <t>0412696911</t>
  </si>
  <si>
    <t>monico.offerte@pec.it</t>
  </si>
  <si>
    <t>744343065</t>
  </si>
  <si>
    <t>SODIO CLORURO 0,45?ML</t>
  </si>
  <si>
    <t>CONFEZIONE:1 FLACONE - SCATOLA : 20 CONFEZIONI</t>
  </si>
  <si>
    <t>17</t>
  </si>
  <si>
    <t>9401796F7C</t>
  </si>
  <si>
    <t>Fluorescine sodica 1 g-5 ml</t>
  </si>
  <si>
    <t>034416014</t>
  </si>
  <si>
    <t>S01JA01</t>
  </si>
  <si>
    <t>5ML</t>
  </si>
  <si>
    <t>1G 5ML</t>
  </si>
  <si>
    <t>FIALA</t>
  </si>
  <si>
    <t>733333029</t>
  </si>
  <si>
    <t>FLUORESCEINA SODICA 1G/5ML</t>
  </si>
  <si>
    <t>FIALA VETRO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</si>
</sst>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[$-410]General"/>
    <numFmt numFmtId="165" formatCode="[$-410]0"/>
    <numFmt numFmtId="166" formatCode="#,##0.00000&quot; €&quot;"/>
    <numFmt numFmtId="167" formatCode="[$-410]#,##0"/>
    <numFmt numFmtId="168" formatCode="&quot; &quot;#,##0.00&quot; € &quot;;&quot;-&quot;#,##0.00&quot; € &quot;;&quot; -&quot;#&quot; € &quot;;&quot; &quot;@&quot; &quot;"/>
    <numFmt numFmtId="169" formatCode="#,##0.00&quot;   &quot;"/>
    <numFmt numFmtId="170" formatCode="[$-410]#,##0.00"/>
    <numFmt numFmtId="171" formatCode="&quot; &quot;#,##0.0000000000&quot; € &quot;;&quot;-&quot;#,##0.0000000000&quot; € &quot;;&quot; -&quot;#&quot; € &quot;;&quot; &quot;@&quot; &quot;"/>
    <numFmt numFmtId="172" formatCode="#,##0.0000000000"/>
    <numFmt numFmtId="173" formatCode="&quot; &quot;#,##0&quot; € &quot;;&quot;-&quot;#,##0&quot; € &quot;;&quot; -&quot;#&quot; € &quot;;&quot; &quot;@&quot; &quot;"/>
    <numFmt numFmtId="174" formatCode="&quot; € &quot;#,##0.00&quot; &quot;;&quot;-€ &quot;#,##0.00&quot; &quot;;&quot; € -&quot;#&quot; &quot;;&quot; &quot;@&quot; &quot;"/>
    <numFmt numFmtId="175" formatCode="[$€-410]&quot; &quot;#,##0.00;[Red]&quot;-&quot;[$€-410]&quot; &quot;#,##0.00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70AD47"/>
        <bgColor rgb="FF70AD47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rgb="FF2E75B6"/>
        <bgColor rgb="FF2E75B6"/>
      </patternFill>
    </fill>
    <fill>
      <patternFill patternType="solid">
        <fgColor rgb="FF7030A0"/>
        <bgColor rgb="FF7030A0"/>
      </patternFill>
    </fill>
    <fill>
      <patternFill patternType="solid">
        <fgColor rgb="FF8497B0"/>
        <bgColor rgb="FF8497B0"/>
      </patternFill>
    </fill>
    <fill>
      <patternFill patternType="solid">
        <fgColor rgb="FF8FAADC"/>
        <bgColor rgb="FF8FAADC"/>
      </patternFill>
    </fill>
    <fill>
      <patternFill patternType="solid">
        <fgColor rgb="FFE2F0D9"/>
        <bgColor rgb="FFE2F0D9"/>
      </patternFill>
    </fill>
    <fill>
      <patternFill patternType="solid">
        <fgColor rgb="FFC5E0B4"/>
        <bgColor rgb="FFC5E0B4"/>
      </patternFill>
    </fill>
    <fill>
      <patternFill patternType="solid">
        <fgColor rgb="FFBF9000"/>
        <bgColor rgb="FFBF9000"/>
      </patternFill>
    </fill>
    <fill>
      <patternFill patternType="solid">
        <fgColor rgb="FFFFD966"/>
        <bgColor rgb="FFFFD966"/>
      </patternFill>
    </fill>
    <fill>
      <patternFill patternType="solid">
        <fgColor rgb="FFFFF2CC"/>
        <bgColor rgb="FFFFF2CC"/>
      </patternFill>
    </fill>
    <fill>
      <patternFill patternType="solid">
        <fgColor rgb="FFDAE3F3"/>
        <bgColor rgb="FFDAE3F3"/>
      </patternFill>
    </fill>
    <fill>
      <patternFill patternType="solid">
        <fgColor rgb="FFB4C7E7"/>
        <bgColor rgb="FFB4C7E7"/>
      </patternFill>
    </fill>
    <fill>
      <patternFill patternType="solid">
        <fgColor rgb="FF9DC3E6"/>
        <bgColor rgb="FF9DC3E6"/>
      </patternFill>
    </fill>
    <fill>
      <patternFill patternType="solid">
        <fgColor rgb="FFF4B183"/>
        <bgColor rgb="FFF4B183"/>
      </patternFill>
    </fill>
    <fill>
      <patternFill patternType="solid">
        <fgColor rgb="FFF8CBAD"/>
        <bgColor rgb="FFF8CBAD"/>
      </patternFill>
    </fill>
    <fill>
      <patternFill patternType="solid">
        <fgColor rgb="FFED7D31"/>
        <bgColor rgb="FFED7D31"/>
      </patternFill>
    </fill>
    <fill>
      <patternFill patternType="solid">
        <fgColor rgb="FFBDD7EE"/>
        <bgColor rgb="FFBDD7EE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74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75" fontId="4" fillId="0" borderId="0" applyBorder="0" applyProtection="0"/>
  </cellStyleXfs>
  <cellXfs count="154">
    <xf numFmtId="0" fontId="0" fillId="0" borderId="0" xfId="0"/>
    <xf numFmtId="166" fontId="5" fillId="3" borderId="1" xfId="2" applyNumberFormat="1" applyFont="1" applyFill="1" applyBorder="1" applyAlignment="1" applyProtection="1">
      <alignment horizontal="center" vertical="center"/>
      <protection locked="0"/>
    </xf>
    <xf numFmtId="165" fontId="6" fillId="4" borderId="1" xfId="2" applyNumberFormat="1" applyFont="1" applyFill="1" applyBorder="1" applyAlignment="1" applyProtection="1">
      <alignment horizontal="center" vertical="center" wrapText="1" shrinkToFit="1"/>
    </xf>
    <xf numFmtId="166" fontId="6" fillId="20" borderId="1" xfId="2" applyNumberFormat="1" applyFont="1" applyFill="1" applyBorder="1" applyAlignment="1" applyProtection="1">
      <alignment horizontal="center" vertical="center" wrapText="1" shrinkToFit="1"/>
    </xf>
    <xf numFmtId="166" fontId="6" fillId="12" borderId="1" xfId="2" applyNumberFormat="1" applyFont="1" applyFill="1" applyBorder="1" applyAlignment="1" applyProtection="1">
      <alignment horizontal="center" vertical="center" wrapText="1" shrinkToFit="1"/>
    </xf>
    <xf numFmtId="166" fontId="6" fillId="21" borderId="1" xfId="2" applyNumberFormat="1" applyFont="1" applyFill="1" applyBorder="1" applyAlignment="1" applyProtection="1">
      <alignment horizontal="center" vertical="center" wrapText="1" shrinkToFit="1"/>
    </xf>
    <xf numFmtId="166" fontId="6" fillId="22" borderId="1" xfId="2" applyNumberFormat="1" applyFont="1" applyFill="1" applyBorder="1" applyAlignment="1" applyProtection="1">
      <alignment horizontal="center" vertical="center" wrapText="1" shrinkToFit="1"/>
    </xf>
    <xf numFmtId="165" fontId="6" fillId="23" borderId="1" xfId="2" applyNumberFormat="1" applyFont="1" applyFill="1" applyBorder="1" applyAlignment="1" applyProtection="1">
      <alignment horizontal="center" vertical="center" wrapText="1" shrinkToFit="1"/>
    </xf>
    <xf numFmtId="169" fontId="1" fillId="0" borderId="0" xfId="2" applyNumberFormat="1" applyFont="1" applyFill="1" applyAlignment="1" applyProtection="1"/>
    <xf numFmtId="164" fontId="5" fillId="24" borderId="1" xfId="2" applyFont="1" applyFill="1" applyBorder="1" applyAlignment="1" applyProtection="1">
      <alignment horizontal="center" vertical="center" wrapText="1"/>
    </xf>
    <xf numFmtId="164" fontId="5" fillId="24" borderId="1" xfId="2" applyFont="1" applyFill="1" applyBorder="1" applyAlignment="1" applyProtection="1">
      <alignment horizontal="center" vertical="center"/>
    </xf>
    <xf numFmtId="164" fontId="5" fillId="3" borderId="1" xfId="2" applyFont="1" applyFill="1" applyBorder="1" applyAlignment="1" applyProtection="1">
      <alignment horizontal="center" vertical="center" wrapText="1"/>
    </xf>
    <xf numFmtId="166" fontId="6" fillId="4" borderId="1" xfId="2" applyNumberFormat="1" applyFont="1" applyFill="1" applyBorder="1" applyAlignment="1" applyProtection="1">
      <alignment horizontal="center" vertical="center" wrapText="1" shrinkToFit="1"/>
    </xf>
    <xf numFmtId="165" fontId="6" fillId="5" borderId="1" xfId="2" applyNumberFormat="1" applyFont="1" applyFill="1" applyBorder="1" applyAlignment="1" applyProtection="1">
      <alignment horizontal="center" vertical="center" wrapText="1" shrinkToFit="1"/>
    </xf>
    <xf numFmtId="166" fontId="6" fillId="5" borderId="1" xfId="2" applyNumberFormat="1" applyFont="1" applyFill="1" applyBorder="1" applyAlignment="1" applyProtection="1">
      <alignment horizontal="center" vertical="center" wrapText="1" shrinkToFit="1"/>
    </xf>
    <xf numFmtId="165" fontId="5" fillId="6" borderId="1" xfId="2" applyNumberFormat="1" applyFont="1" applyFill="1" applyBorder="1" applyAlignment="1" applyProtection="1">
      <alignment horizontal="center" vertical="center" wrapText="1"/>
      <protection locked="0"/>
    </xf>
    <xf numFmtId="165" fontId="6" fillId="7" borderId="1" xfId="2" applyNumberFormat="1" applyFont="1" applyFill="1" applyBorder="1" applyAlignment="1" applyProtection="1">
      <alignment horizontal="center" vertical="center" wrapText="1" shrinkToFit="1"/>
    </xf>
    <xf numFmtId="166" fontId="6" fillId="7" borderId="1" xfId="2" applyNumberFormat="1" applyFont="1" applyFill="1" applyBorder="1" applyAlignment="1" applyProtection="1">
      <alignment horizontal="center" vertical="center" wrapText="1" shrinkToFit="1"/>
    </xf>
    <xf numFmtId="165" fontId="6" fillId="8" borderId="1" xfId="2" applyNumberFormat="1" applyFont="1" applyFill="1" applyBorder="1" applyAlignment="1" applyProtection="1">
      <alignment horizontal="center" vertical="center" wrapText="1" shrinkToFit="1"/>
    </xf>
    <xf numFmtId="166" fontId="6" fillId="8" borderId="1" xfId="2" applyNumberFormat="1" applyFont="1" applyFill="1" applyBorder="1" applyAlignment="1" applyProtection="1">
      <alignment horizontal="center" vertical="center" wrapText="1" shrinkToFit="1"/>
    </xf>
    <xf numFmtId="165" fontId="5" fillId="9" borderId="1" xfId="2" applyNumberFormat="1" applyFont="1" applyFill="1" applyBorder="1" applyAlignment="1" applyProtection="1">
      <alignment horizontal="center" vertical="center" wrapText="1"/>
      <protection locked="0"/>
    </xf>
    <xf numFmtId="165" fontId="6" fillId="10" borderId="1" xfId="2" applyNumberFormat="1" applyFont="1" applyFill="1" applyBorder="1" applyAlignment="1" applyProtection="1">
      <alignment horizontal="center" vertical="center" wrapText="1" shrinkToFit="1"/>
    </xf>
    <xf numFmtId="166" fontId="6" fillId="10" borderId="1" xfId="2" applyNumberFormat="1" applyFont="1" applyFill="1" applyBorder="1" applyAlignment="1" applyProtection="1">
      <alignment horizontal="center" vertical="center" wrapText="1" shrinkToFit="1"/>
    </xf>
    <xf numFmtId="165" fontId="6" fillId="11" borderId="1" xfId="2" applyNumberFormat="1" applyFont="1" applyFill="1" applyBorder="1" applyAlignment="1" applyProtection="1">
      <alignment horizontal="center" vertical="center" wrapText="1" shrinkToFit="1"/>
    </xf>
    <xf numFmtId="166" fontId="6" fillId="11" borderId="1" xfId="2" applyNumberFormat="1" applyFont="1" applyFill="1" applyBorder="1" applyAlignment="1" applyProtection="1">
      <alignment horizontal="center" vertical="center" wrapText="1" shrinkToFit="1"/>
    </xf>
    <xf numFmtId="165" fontId="6" fillId="12" borderId="1" xfId="2" applyNumberFormat="1" applyFont="1" applyFill="1" applyBorder="1" applyAlignment="1" applyProtection="1">
      <alignment horizontal="center" vertical="center" wrapText="1" shrinkToFit="1"/>
    </xf>
    <xf numFmtId="165" fontId="6" fillId="13" borderId="1" xfId="2" applyNumberFormat="1" applyFont="1" applyFill="1" applyBorder="1" applyAlignment="1" applyProtection="1">
      <alignment horizontal="center" vertical="center" wrapText="1" shrinkToFit="1"/>
    </xf>
    <xf numFmtId="166" fontId="6" fillId="13" borderId="1" xfId="2" applyNumberFormat="1" applyFont="1" applyFill="1" applyBorder="1" applyAlignment="1" applyProtection="1">
      <alignment horizontal="center" vertical="center" wrapText="1" shrinkToFit="1"/>
    </xf>
    <xf numFmtId="165" fontId="6" fillId="14" borderId="1" xfId="2" applyNumberFormat="1" applyFont="1" applyFill="1" applyBorder="1" applyAlignment="1" applyProtection="1">
      <alignment horizontal="center" vertical="center" wrapText="1" shrinkToFit="1"/>
    </xf>
    <xf numFmtId="166" fontId="6" fillId="14" borderId="1" xfId="2" applyNumberFormat="1" applyFont="1" applyFill="1" applyBorder="1" applyAlignment="1" applyProtection="1">
      <alignment horizontal="center" vertical="center" wrapText="1" shrinkToFit="1"/>
    </xf>
    <xf numFmtId="165" fontId="6" fillId="15" borderId="1" xfId="2" applyNumberFormat="1" applyFont="1" applyFill="1" applyBorder="1" applyAlignment="1" applyProtection="1">
      <alignment horizontal="center" vertical="center" wrapText="1" shrinkToFit="1"/>
    </xf>
    <xf numFmtId="166" fontId="6" fillId="15" borderId="1" xfId="2" applyNumberFormat="1" applyFont="1" applyFill="1" applyBorder="1" applyAlignment="1" applyProtection="1">
      <alignment horizontal="center" vertical="center" wrapText="1" shrinkToFit="1"/>
    </xf>
    <xf numFmtId="165" fontId="6" fillId="16" borderId="1" xfId="2" applyNumberFormat="1" applyFont="1" applyFill="1" applyBorder="1" applyAlignment="1" applyProtection="1">
      <alignment horizontal="center" vertical="center" wrapText="1" shrinkToFit="1"/>
    </xf>
    <xf numFmtId="166" fontId="6" fillId="16" borderId="1" xfId="2" applyNumberFormat="1" applyFont="1" applyFill="1" applyBorder="1" applyAlignment="1" applyProtection="1">
      <alignment horizontal="center" vertical="center" wrapText="1" shrinkToFit="1"/>
    </xf>
    <xf numFmtId="165" fontId="6" fillId="17" borderId="1" xfId="2" applyNumberFormat="1" applyFont="1" applyFill="1" applyBorder="1" applyAlignment="1" applyProtection="1">
      <alignment horizontal="center" vertical="center" wrapText="1" shrinkToFit="1"/>
    </xf>
    <xf numFmtId="166" fontId="6" fillId="17" borderId="1" xfId="2" applyNumberFormat="1" applyFont="1" applyFill="1" applyBorder="1" applyAlignment="1" applyProtection="1">
      <alignment horizontal="center" vertical="center" wrapText="1" shrinkToFit="1"/>
    </xf>
    <xf numFmtId="165" fontId="5" fillId="18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19" borderId="1" xfId="2" applyNumberFormat="1" applyFont="1" applyFill="1" applyBorder="1" applyAlignment="1" applyProtection="1">
      <alignment horizontal="center" vertical="center" wrapText="1"/>
      <protection locked="0"/>
    </xf>
    <xf numFmtId="165" fontId="6" fillId="20" borderId="1" xfId="2" applyNumberFormat="1" applyFont="1" applyFill="1" applyBorder="1" applyAlignment="1" applyProtection="1">
      <alignment horizontal="center" vertical="center" wrapText="1" shrinkToFit="1"/>
    </xf>
    <xf numFmtId="165" fontId="6" fillId="21" borderId="1" xfId="2" applyNumberFormat="1" applyFont="1" applyFill="1" applyBorder="1" applyAlignment="1" applyProtection="1">
      <alignment horizontal="center" vertical="center" wrapText="1" shrinkToFit="1"/>
    </xf>
    <xf numFmtId="165" fontId="6" fillId="22" borderId="1" xfId="2" applyNumberFormat="1" applyFont="1" applyFill="1" applyBorder="1" applyAlignment="1" applyProtection="1">
      <alignment horizontal="center" vertical="center" wrapText="1" shrinkToFit="1"/>
    </xf>
    <xf numFmtId="166" fontId="6" fillId="23" borderId="1" xfId="2" applyNumberFormat="1" applyFont="1" applyFill="1" applyBorder="1" applyAlignment="1" applyProtection="1">
      <alignment horizontal="center" vertical="center" wrapText="1" shrinkToFit="1"/>
    </xf>
    <xf numFmtId="164" fontId="6" fillId="3" borderId="1" xfId="2" applyFont="1" applyFill="1" applyBorder="1" applyAlignment="1" applyProtection="1">
      <alignment horizontal="center" vertical="center" wrapText="1" shrinkToFit="1"/>
    </xf>
    <xf numFmtId="167" fontId="6" fillId="3" borderId="1" xfId="2" applyNumberFormat="1" applyFont="1" applyFill="1" applyBorder="1" applyAlignment="1" applyProtection="1">
      <alignment horizontal="center" vertical="center" wrapText="1" shrinkToFit="1"/>
    </xf>
    <xf numFmtId="165" fontId="1" fillId="0" borderId="1" xfId="2" applyNumberFormat="1" applyFont="1" applyFill="1" applyBorder="1" applyAlignment="1" applyProtection="1">
      <alignment horizontal="center" vertical="center" wrapText="1" shrinkToFit="1"/>
    </xf>
    <xf numFmtId="49" fontId="1" fillId="0" borderId="1" xfId="2" applyNumberFormat="1" applyFont="1" applyFill="1" applyBorder="1" applyAlignment="1" applyProtection="1">
      <alignment horizontal="center" vertical="center" wrapText="1" shrinkToFit="1"/>
    </xf>
    <xf numFmtId="169" fontId="1" fillId="0" borderId="1" xfId="2" applyNumberFormat="1" applyFont="1" applyFill="1" applyBorder="1" applyAlignment="1" applyProtection="1">
      <alignment horizontal="center" vertical="center" wrapText="1" shrinkToFit="1"/>
    </xf>
    <xf numFmtId="167" fontId="1" fillId="0" borderId="1" xfId="2" applyNumberFormat="1" applyFont="1" applyFill="1" applyBorder="1" applyAlignment="1" applyProtection="1">
      <alignment horizontal="center" vertical="center" wrapText="1" shrinkToFit="1"/>
    </xf>
    <xf numFmtId="168" fontId="1" fillId="0" borderId="1" xfId="2" applyNumberFormat="1" applyFont="1" applyFill="1" applyBorder="1" applyAlignment="1" applyProtection="1">
      <alignment horizontal="center" vertical="center" wrapText="1" shrinkToFit="1"/>
    </xf>
    <xf numFmtId="170" fontId="1" fillId="0" borderId="1" xfId="2" applyNumberFormat="1" applyFont="1" applyFill="1" applyBorder="1" applyAlignment="1" applyProtection="1">
      <alignment horizontal="center" vertical="center" wrapText="1" shrinkToFit="1"/>
    </xf>
    <xf numFmtId="166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5" fillId="4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5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5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5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6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6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7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7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7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8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8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8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9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9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10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10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10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11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11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11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12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12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12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13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13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13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14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14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14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15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15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15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16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16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16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17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17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17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18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18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19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19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20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20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20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21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21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22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22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23" borderId="1" xfId="3" applyNumberFormat="1" applyFont="1" applyFill="1" applyBorder="1" applyAlignment="1" applyProtection="1">
      <alignment horizontal="center" vertical="center" wrapText="1"/>
      <protection locked="0"/>
    </xf>
    <xf numFmtId="167" fontId="5" fillId="3" borderId="1" xfId="2" applyNumberFormat="1" applyFont="1" applyFill="1" applyBorder="1" applyAlignment="1" applyProtection="1">
      <alignment horizontal="center" vertical="center" wrapText="1"/>
      <protection locked="0"/>
    </xf>
    <xf numFmtId="166" fontId="5" fillId="3" borderId="1" xfId="2" applyNumberFormat="1" applyFont="1" applyFill="1" applyBorder="1" applyAlignment="1" applyProtection="1">
      <alignment horizontal="center" vertical="center" wrapText="1"/>
      <protection locked="0"/>
    </xf>
    <xf numFmtId="166" fontId="5" fillId="3" borderId="1" xfId="1" applyNumberFormat="1" applyFont="1" applyFill="1" applyBorder="1" applyAlignment="1" applyProtection="1">
      <alignment horizontal="center" vertical="center"/>
      <protection locked="0"/>
    </xf>
    <xf numFmtId="165" fontId="5" fillId="4" borderId="1" xfId="2" applyNumberFormat="1" applyFont="1" applyFill="1" applyBorder="1" applyAlignment="1" applyProtection="1">
      <alignment horizontal="center" vertical="center"/>
      <protection locked="0"/>
    </xf>
    <xf numFmtId="168" fontId="1" fillId="25" borderId="1" xfId="2" applyNumberFormat="1" applyFont="1" applyFill="1" applyBorder="1" applyAlignment="1" applyProtection="1">
      <alignment horizontal="center" vertical="center" wrapText="1" shrinkToFit="1"/>
    </xf>
    <xf numFmtId="169" fontId="1" fillId="25" borderId="1" xfId="2" applyNumberFormat="1" applyFont="1" applyFill="1" applyBorder="1" applyAlignment="1" applyProtection="1">
      <alignment horizontal="center" vertical="center" wrapText="1" shrinkToFit="1"/>
    </xf>
    <xf numFmtId="170" fontId="1" fillId="25" borderId="1" xfId="2" applyNumberFormat="1" applyFont="1" applyFill="1" applyBorder="1" applyAlignment="1" applyProtection="1">
      <alignment horizontal="center" vertical="center" wrapText="1" shrinkToFit="1"/>
    </xf>
    <xf numFmtId="49" fontId="1" fillId="0" borderId="0" xfId="2" applyNumberFormat="1" applyFont="1" applyFill="1" applyAlignment="1" applyProtection="1">
      <alignment horizontal="center" vertical="center"/>
    </xf>
    <xf numFmtId="167" fontId="1" fillId="0" borderId="0" xfId="2" applyNumberFormat="1" applyFont="1" applyFill="1" applyAlignment="1" applyProtection="1"/>
    <xf numFmtId="171" fontId="1" fillId="0" borderId="0" xfId="2" applyNumberFormat="1" applyFont="1" applyFill="1" applyAlignment="1" applyProtection="1"/>
    <xf numFmtId="172" fontId="1" fillId="0" borderId="0" xfId="2" applyNumberFormat="1" applyFont="1" applyFill="1" applyAlignment="1" applyProtection="1"/>
    <xf numFmtId="166" fontId="5" fillId="0" borderId="0" xfId="2" applyNumberFormat="1" applyFont="1" applyFill="1" applyAlignment="1" applyProtection="1">
      <alignment horizontal="center" vertical="center" wrapText="1"/>
      <protection locked="0"/>
    </xf>
    <xf numFmtId="169" fontId="5" fillId="0" borderId="0" xfId="2" applyNumberFormat="1" applyFont="1" applyFill="1" applyAlignment="1" applyProtection="1">
      <alignment horizontal="center" vertical="center" wrapText="1"/>
      <protection locked="0"/>
    </xf>
    <xf numFmtId="165" fontId="1" fillId="0" borderId="0" xfId="2" applyNumberFormat="1" applyFont="1" applyFill="1" applyAlignment="1" applyProtection="1"/>
    <xf numFmtId="166" fontId="1" fillId="0" borderId="0" xfId="2" applyNumberFormat="1" applyFont="1" applyFill="1" applyAlignment="1" applyProtection="1"/>
    <xf numFmtId="167" fontId="7" fillId="3" borderId="1" xfId="2" applyNumberFormat="1" applyFont="1" applyFill="1" applyBorder="1" applyAlignment="1" applyProtection="1">
      <alignment horizontal="center" vertical="center"/>
    </xf>
    <xf numFmtId="166" fontId="5" fillId="0" borderId="0" xfId="2" applyNumberFormat="1" applyFont="1" applyFill="1" applyAlignment="1" applyProtection="1">
      <alignment horizontal="center" vertical="center"/>
    </xf>
    <xf numFmtId="169" fontId="5" fillId="0" borderId="0" xfId="2" applyNumberFormat="1" applyFont="1" applyFill="1" applyAlignment="1" applyProtection="1">
      <alignment horizontal="center" vertical="center"/>
    </xf>
    <xf numFmtId="167" fontId="2" fillId="0" borderId="0" xfId="2" applyNumberFormat="1" applyFont="1" applyFill="1" applyAlignment="1" applyProtection="1">
      <alignment horizontal="center" vertical="center"/>
    </xf>
    <xf numFmtId="168" fontId="1" fillId="0" borderId="0" xfId="2" applyNumberFormat="1" applyFont="1" applyFill="1" applyAlignment="1" applyProtection="1"/>
    <xf numFmtId="166" fontId="1" fillId="0" borderId="0" xfId="2" applyNumberFormat="1" applyFont="1" applyFill="1" applyAlignment="1" applyProtection="1">
      <alignment horizontal="center" vertical="center"/>
    </xf>
    <xf numFmtId="173" fontId="1" fillId="0" borderId="0" xfId="2" applyNumberFormat="1" applyFont="1" applyFill="1" applyAlignment="1" applyProtection="1"/>
    <xf numFmtId="49" fontId="5" fillId="2" borderId="1" xfId="2" applyNumberFormat="1" applyFont="1" applyFill="1" applyBorder="1" applyAlignment="1" applyProtection="1">
      <alignment horizontal="left" vertical="center"/>
    </xf>
    <xf numFmtId="165" fontId="6" fillId="4" borderId="1" xfId="2" applyNumberFormat="1" applyFont="1" applyFill="1" applyBorder="1" applyAlignment="1" applyProtection="1">
      <alignment horizontal="center" vertical="center" wrapText="1" shrinkToFit="1"/>
    </xf>
    <xf numFmtId="169" fontId="5" fillId="5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6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7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8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9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10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11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12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13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14" borderId="1" xfId="3" applyNumberFormat="1" applyFont="1" applyFill="1" applyBorder="1" applyAlignment="1" applyProtection="1">
      <alignment horizontal="center" vertical="center" wrapText="1"/>
      <protection locked="0"/>
    </xf>
    <xf numFmtId="169" fontId="5" fillId="15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16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17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18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19" borderId="1" xfId="2" applyNumberFormat="1" applyFont="1" applyFill="1" applyBorder="1" applyAlignment="1" applyProtection="1">
      <alignment horizontal="center" vertical="center" wrapText="1"/>
      <protection locked="0"/>
    </xf>
    <xf numFmtId="166" fontId="6" fillId="20" borderId="1" xfId="2" applyNumberFormat="1" applyFont="1" applyFill="1" applyBorder="1" applyAlignment="1" applyProtection="1">
      <alignment horizontal="center" vertical="center" wrapText="1" shrinkToFit="1"/>
    </xf>
    <xf numFmtId="166" fontId="6" fillId="12" borderId="1" xfId="2" applyNumberFormat="1" applyFont="1" applyFill="1" applyBorder="1" applyAlignment="1" applyProtection="1">
      <alignment horizontal="center" vertical="center" wrapText="1" shrinkToFit="1"/>
    </xf>
    <xf numFmtId="166" fontId="6" fillId="21" borderId="1" xfId="2" applyNumberFormat="1" applyFont="1" applyFill="1" applyBorder="1" applyAlignment="1" applyProtection="1">
      <alignment horizontal="center" vertical="center" wrapText="1" shrinkToFit="1"/>
    </xf>
    <xf numFmtId="166" fontId="6" fillId="22" borderId="1" xfId="2" applyNumberFormat="1" applyFont="1" applyFill="1" applyBorder="1" applyAlignment="1" applyProtection="1">
      <alignment horizontal="center" vertical="center" wrapText="1" shrinkToFit="1"/>
    </xf>
    <xf numFmtId="165" fontId="6" fillId="23" borderId="1" xfId="2" applyNumberFormat="1" applyFont="1" applyFill="1" applyBorder="1" applyAlignment="1" applyProtection="1">
      <alignment horizontal="center" vertical="center" wrapText="1" shrinkToFit="1"/>
    </xf>
    <xf numFmtId="167" fontId="5" fillId="3" borderId="1" xfId="2" applyNumberFormat="1" applyFont="1" applyFill="1" applyBorder="1" applyAlignment="1" applyProtection="1">
      <alignment horizontal="center" vertical="center"/>
      <protection locked="0"/>
    </xf>
    <xf numFmtId="168" fontId="1" fillId="0" borderId="1" xfId="2" applyNumberFormat="1" applyFont="1" applyFill="1" applyBorder="1" applyAlignment="1" applyProtection="1">
      <alignment horizontal="center" vertical="center" wrapText="1" shrinkToFit="1"/>
    </xf>
    <xf numFmtId="0" fontId="0" fillId="25" borderId="1" xfId="0" applyFill="1" applyBorder="1"/>
    <xf numFmtId="168" fontId="1" fillId="26" borderId="1" xfId="2" applyNumberFormat="1" applyFont="1" applyFill="1" applyBorder="1" applyAlignment="1" applyProtection="1">
      <alignment horizontal="center" vertical="center" wrapText="1" shrinkToFit="1"/>
    </xf>
    <xf numFmtId="168" fontId="1" fillId="26" borderId="1" xfId="2" applyNumberFormat="1" applyFont="1" applyFill="1" applyBorder="1" applyAlignment="1" applyProtection="1">
      <alignment horizontal="center" vertical="center" wrapText="1" shrinkToFit="1"/>
    </xf>
    <xf numFmtId="169" fontId="1" fillId="26" borderId="1" xfId="2" applyNumberFormat="1" applyFont="1" applyFill="1" applyBorder="1" applyAlignment="1" applyProtection="1">
      <alignment horizontal="center" vertical="center" wrapText="1" shrinkToFit="1"/>
    </xf>
    <xf numFmtId="170" fontId="1" fillId="26" borderId="1" xfId="2" applyNumberFormat="1" applyFont="1" applyFill="1" applyBorder="1" applyAlignment="1" applyProtection="1">
      <alignment horizontal="center" vertical="center" wrapText="1" shrinkToFit="1"/>
    </xf>
  </cellXfs>
  <cellStyles count="8">
    <cellStyle name="Excel Built-in Currency" xfId="1"/>
    <cellStyle name="Excel Built-in Normal" xfId="2"/>
    <cellStyle name="Excel Built-in Normal 1" xfId="3"/>
    <cellStyle name="Heading" xfId="4"/>
    <cellStyle name="Heading1" xfId="5"/>
    <cellStyle name="Normale" xfId="0" builtinId="0" customBuiltin="1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9"/>
  <sheetViews>
    <sheetView tabSelected="1" topLeftCell="AR1" workbookViewId="0">
      <selection activeCell="AF11" sqref="AF11"/>
    </sheetView>
  </sheetViews>
  <sheetFormatPr defaultRowHeight="14.1" x14ac:dyDescent="0.25"/>
  <cols>
    <col min="1" max="1" width="17.375" style="8" customWidth="1"/>
    <col min="2" max="2" width="11.25" style="8" customWidth="1"/>
    <col min="3" max="3" width="12.625" style="110" customWidth="1"/>
    <col min="4" max="4" width="40.875" style="8" customWidth="1"/>
    <col min="5" max="5" width="11.625" style="8" customWidth="1"/>
    <col min="6" max="6" width="9.875" style="8" customWidth="1"/>
    <col min="7" max="7" width="11.875" style="8" customWidth="1"/>
    <col min="8" max="8" width="20.125" style="8" customWidth="1"/>
    <col min="9" max="9" width="12" style="111" customWidth="1"/>
    <col min="10" max="10" width="28.375" style="112" customWidth="1"/>
    <col min="11" max="11" width="31.5" style="112" customWidth="1"/>
    <col min="12" max="12" width="30.5" style="112" customWidth="1"/>
    <col min="13" max="13" width="28.75" style="112" customWidth="1"/>
    <col min="14" max="14" width="23" style="8" customWidth="1"/>
    <col min="15" max="15" width="28.875" style="8" customWidth="1"/>
    <col min="16" max="16" width="35.25" style="8" customWidth="1"/>
    <col min="17" max="17" width="13.875" style="8" customWidth="1"/>
    <col min="18" max="18" width="54.625" style="8" customWidth="1"/>
    <col min="19" max="19" width="12.625" style="8" customWidth="1"/>
    <col min="20" max="20" width="30.75" style="8" customWidth="1"/>
    <col min="21" max="21" width="25" style="8" customWidth="1"/>
    <col min="22" max="22" width="24.5" style="8" customWidth="1"/>
    <col min="23" max="23" width="64.875" style="8" customWidth="1"/>
    <col min="24" max="24" width="16.75" style="8" customWidth="1"/>
    <col min="25" max="25" width="26.375" style="8" customWidth="1"/>
    <col min="26" max="26" width="24.625" style="8" customWidth="1"/>
    <col min="27" max="27" width="8.5" style="8" customWidth="1"/>
    <col min="28" max="28" width="38.25" style="8" customWidth="1"/>
    <col min="29" max="29" width="12.75" style="8" customWidth="1"/>
    <col min="30" max="30" width="10.5" style="8" customWidth="1"/>
    <col min="31" max="31" width="29.625" style="8" customWidth="1"/>
    <col min="32" max="32" width="60.875" style="8" customWidth="1"/>
    <col min="33" max="33" width="26.875" style="113" customWidth="1"/>
    <col min="34" max="34" width="21.5" style="113" customWidth="1"/>
    <col min="35" max="35" width="14" style="123" customWidth="1"/>
    <col min="36" max="36" width="10.125" style="116" customWidth="1"/>
    <col min="37" max="37" width="17.25" style="116" customWidth="1"/>
    <col min="38" max="38" width="16.25" style="117" customWidth="1"/>
    <col min="39" max="39" width="14" style="116" customWidth="1"/>
    <col min="40" max="40" width="18.5" style="116" customWidth="1"/>
    <col min="41" max="41" width="16.5" style="117" customWidth="1"/>
    <col min="42" max="42" width="15.25" style="116" customWidth="1"/>
    <col min="43" max="43" width="14.75" style="116" customWidth="1"/>
    <col min="44" max="44" width="16.25" style="117" customWidth="1"/>
    <col min="45" max="45" width="12.25" style="116" customWidth="1"/>
    <col min="46" max="46" width="13.75" style="116" customWidth="1"/>
    <col min="47" max="47" width="16.5" style="117" customWidth="1"/>
    <col min="48" max="48" width="11" style="116" customWidth="1"/>
    <col min="49" max="49" width="15.125" style="116" customWidth="1"/>
    <col min="50" max="50" width="16.25" style="117" customWidth="1"/>
    <col min="51" max="51" width="13.75" style="116" customWidth="1"/>
    <col min="52" max="52" width="12.75" style="116" customWidth="1"/>
    <col min="53" max="53" width="16.25" style="117" customWidth="1"/>
    <col min="54" max="54" width="11.875" style="116" customWidth="1"/>
    <col min="55" max="55" width="15" style="116" customWidth="1"/>
    <col min="56" max="56" width="16.125" style="117" customWidth="1"/>
    <col min="57" max="57" width="11.25" style="116" customWidth="1"/>
    <col min="58" max="58" width="14.625" style="116" customWidth="1"/>
    <col min="59" max="59" width="16.5" style="117" customWidth="1"/>
    <col min="60" max="60" width="10.875" style="116" customWidth="1"/>
    <col min="61" max="61" width="14.375" style="116" customWidth="1"/>
    <col min="62" max="62" width="16.5" style="117" customWidth="1"/>
    <col min="63" max="63" width="11.25" style="116" customWidth="1"/>
    <col min="64" max="64" width="13.5" style="116" customWidth="1"/>
    <col min="65" max="65" width="16.5" style="117" customWidth="1"/>
    <col min="66" max="67" width="11.125" style="116" customWidth="1"/>
    <col min="68" max="68" width="16.5" style="117" customWidth="1"/>
    <col min="69" max="69" width="11" style="116" customWidth="1"/>
    <col min="70" max="70" width="12.5" style="116" customWidth="1"/>
    <col min="71" max="71" width="16.5" style="117" customWidth="1"/>
    <col min="72" max="73" width="11.125" style="116" customWidth="1"/>
    <col min="74" max="74" width="16.25" style="117" customWidth="1"/>
    <col min="75" max="76" width="11.125" style="116" customWidth="1"/>
    <col min="77" max="77" width="16.5" style="117" customWidth="1"/>
    <col min="78" max="78" width="10.125" style="116" customWidth="1"/>
    <col min="79" max="79" width="17.875" style="116" customWidth="1"/>
    <col min="80" max="80" width="16.25" style="117" customWidth="1"/>
    <col min="81" max="81" width="16" style="116" customWidth="1"/>
    <col min="82" max="82" width="16.625" style="116" customWidth="1"/>
    <col min="83" max="83" width="16.125" style="117" customWidth="1"/>
    <col min="84" max="84" width="14.875" style="116" customWidth="1"/>
    <col min="85" max="85" width="14.5" style="116" customWidth="1"/>
    <col min="86" max="86" width="16.5" style="117" customWidth="1"/>
    <col min="87" max="88" width="14.75" style="116" customWidth="1"/>
    <col min="89" max="89" width="20" style="117" customWidth="1"/>
    <col min="90" max="91" width="14.75" style="116" customWidth="1"/>
    <col min="92" max="92" width="20" style="117" customWidth="1"/>
    <col min="93" max="94" width="14.75" style="116" customWidth="1"/>
    <col min="95" max="95" width="20" style="117" customWidth="1"/>
    <col min="96" max="97" width="14.75" style="116" customWidth="1"/>
    <col min="98" max="98" width="20.875" style="117" customWidth="1"/>
    <col min="99" max="100" width="14.875" style="111" customWidth="1"/>
    <col min="101" max="101" width="16.75" style="111" customWidth="1"/>
    <col min="102" max="1024" width="8.5" style="8" customWidth="1"/>
    <col min="1025" max="1025" width="9" customWidth="1"/>
  </cols>
  <sheetData>
    <row r="1" spans="1:101" s="8" customFormat="1" ht="73.5" customHeight="1" x14ac:dyDescent="0.25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"/>
      <c r="AJ1" s="126" t="s">
        <v>1</v>
      </c>
      <c r="AK1" s="126"/>
      <c r="AL1" s="126"/>
      <c r="AM1" s="127" t="s">
        <v>2</v>
      </c>
      <c r="AN1" s="127"/>
      <c r="AO1" s="127"/>
      <c r="AP1" s="128" t="s">
        <v>3</v>
      </c>
      <c r="AQ1" s="128"/>
      <c r="AR1" s="128"/>
      <c r="AS1" s="129" t="s">
        <v>4</v>
      </c>
      <c r="AT1" s="129"/>
      <c r="AU1" s="129"/>
      <c r="AV1" s="130" t="s">
        <v>5</v>
      </c>
      <c r="AW1" s="130"/>
      <c r="AX1" s="130"/>
      <c r="AY1" s="131" t="s">
        <v>6</v>
      </c>
      <c r="AZ1" s="131"/>
      <c r="BA1" s="131"/>
      <c r="BB1" s="132" t="s">
        <v>7</v>
      </c>
      <c r="BC1" s="132"/>
      <c r="BD1" s="132"/>
      <c r="BE1" s="133" t="s">
        <v>8</v>
      </c>
      <c r="BF1" s="133"/>
      <c r="BG1" s="133"/>
      <c r="BH1" s="134" t="s">
        <v>9</v>
      </c>
      <c r="BI1" s="134"/>
      <c r="BJ1" s="134"/>
      <c r="BK1" s="135" t="s">
        <v>10</v>
      </c>
      <c r="BL1" s="135"/>
      <c r="BM1" s="135"/>
      <c r="BN1" s="136" t="s">
        <v>11</v>
      </c>
      <c r="BO1" s="136"/>
      <c r="BP1" s="136"/>
      <c r="BQ1" s="137" t="s">
        <v>12</v>
      </c>
      <c r="BR1" s="137"/>
      <c r="BS1" s="137"/>
      <c r="BT1" s="138" t="s">
        <v>13</v>
      </c>
      <c r="BU1" s="138"/>
      <c r="BV1" s="138"/>
      <c r="BW1" s="139" t="s">
        <v>14</v>
      </c>
      <c r="BX1" s="139"/>
      <c r="BY1" s="139"/>
      <c r="BZ1" s="140" t="s">
        <v>15</v>
      </c>
      <c r="CA1" s="140"/>
      <c r="CB1" s="140"/>
      <c r="CC1" s="141" t="s">
        <v>16</v>
      </c>
      <c r="CD1" s="141"/>
      <c r="CE1" s="141"/>
      <c r="CF1" s="142" t="s">
        <v>17</v>
      </c>
      <c r="CG1" s="142"/>
      <c r="CH1" s="142"/>
      <c r="CI1" s="143" t="s">
        <v>18</v>
      </c>
      <c r="CJ1" s="143"/>
      <c r="CK1" s="143"/>
      <c r="CL1" s="144" t="s">
        <v>19</v>
      </c>
      <c r="CM1" s="144"/>
      <c r="CN1" s="144"/>
      <c r="CO1" s="145" t="s">
        <v>20</v>
      </c>
      <c r="CP1" s="145"/>
      <c r="CQ1" s="145"/>
      <c r="CR1" s="146" t="s">
        <v>21</v>
      </c>
      <c r="CS1" s="146"/>
      <c r="CT1" s="146"/>
      <c r="CU1" s="147" t="s">
        <v>22</v>
      </c>
      <c r="CV1" s="147"/>
      <c r="CW1" s="147"/>
    </row>
    <row r="2" spans="1:101" ht="60" x14ac:dyDescent="0.25">
      <c r="A2" s="9" t="s">
        <v>23</v>
      </c>
      <c r="B2" s="9" t="s">
        <v>24</v>
      </c>
      <c r="C2" s="9" t="s">
        <v>25</v>
      </c>
      <c r="D2" s="9" t="s">
        <v>26</v>
      </c>
      <c r="E2" s="9" t="s">
        <v>27</v>
      </c>
      <c r="F2" s="9" t="s">
        <v>28</v>
      </c>
      <c r="G2" s="9" t="s">
        <v>29</v>
      </c>
      <c r="H2" s="9" t="s">
        <v>30</v>
      </c>
      <c r="I2" s="9" t="s">
        <v>31</v>
      </c>
      <c r="J2" s="9" t="s">
        <v>32</v>
      </c>
      <c r="K2" s="9" t="s">
        <v>33</v>
      </c>
      <c r="L2" s="9" t="s">
        <v>34</v>
      </c>
      <c r="M2" s="9" t="s">
        <v>35</v>
      </c>
      <c r="N2" s="9" t="s">
        <v>36</v>
      </c>
      <c r="O2" s="9" t="s">
        <v>37</v>
      </c>
      <c r="P2" s="9" t="s">
        <v>38</v>
      </c>
      <c r="Q2" s="9" t="s">
        <v>39</v>
      </c>
      <c r="R2" s="9" t="s">
        <v>40</v>
      </c>
      <c r="S2" s="9" t="s">
        <v>41</v>
      </c>
      <c r="T2" s="9" t="s">
        <v>42</v>
      </c>
      <c r="U2" s="9" t="s">
        <v>43</v>
      </c>
      <c r="V2" s="9" t="s">
        <v>44</v>
      </c>
      <c r="W2" s="9" t="s">
        <v>45</v>
      </c>
      <c r="X2" s="9" t="s">
        <v>46</v>
      </c>
      <c r="Y2" s="9" t="s">
        <v>47</v>
      </c>
      <c r="Z2" s="9" t="s">
        <v>48</v>
      </c>
      <c r="AA2" s="9" t="s">
        <v>49</v>
      </c>
      <c r="AB2" s="9" t="s">
        <v>50</v>
      </c>
      <c r="AC2" s="9" t="s">
        <v>51</v>
      </c>
      <c r="AD2" s="9" t="s">
        <v>52</v>
      </c>
      <c r="AE2" s="9" t="s">
        <v>53</v>
      </c>
      <c r="AF2" s="9" t="s">
        <v>54</v>
      </c>
      <c r="AG2" s="10" t="s">
        <v>55</v>
      </c>
      <c r="AH2" s="9" t="s">
        <v>56</v>
      </c>
      <c r="AI2" s="11" t="s">
        <v>57</v>
      </c>
      <c r="AJ2" s="2" t="s">
        <v>58</v>
      </c>
      <c r="AK2" s="2" t="s">
        <v>59</v>
      </c>
      <c r="AL2" s="12" t="s">
        <v>60</v>
      </c>
      <c r="AM2" s="13" t="s">
        <v>58</v>
      </c>
      <c r="AN2" s="13" t="s">
        <v>59</v>
      </c>
      <c r="AO2" s="14" t="s">
        <v>60</v>
      </c>
      <c r="AP2" s="15" t="s">
        <v>58</v>
      </c>
      <c r="AQ2" s="15" t="s">
        <v>59</v>
      </c>
      <c r="AR2" s="15" t="s">
        <v>60</v>
      </c>
      <c r="AS2" s="16" t="s">
        <v>58</v>
      </c>
      <c r="AT2" s="16" t="s">
        <v>59</v>
      </c>
      <c r="AU2" s="17" t="s">
        <v>60</v>
      </c>
      <c r="AV2" s="18" t="s">
        <v>58</v>
      </c>
      <c r="AW2" s="18" t="s">
        <v>59</v>
      </c>
      <c r="AX2" s="19" t="s">
        <v>60</v>
      </c>
      <c r="AY2" s="20" t="s">
        <v>58</v>
      </c>
      <c r="AZ2" s="20" t="s">
        <v>59</v>
      </c>
      <c r="BA2" s="20" t="s">
        <v>60</v>
      </c>
      <c r="BB2" s="21" t="s">
        <v>58</v>
      </c>
      <c r="BC2" s="21" t="s">
        <v>59</v>
      </c>
      <c r="BD2" s="22" t="s">
        <v>60</v>
      </c>
      <c r="BE2" s="23" t="s">
        <v>58</v>
      </c>
      <c r="BF2" s="23" t="s">
        <v>59</v>
      </c>
      <c r="BG2" s="24" t="s">
        <v>60</v>
      </c>
      <c r="BH2" s="25" t="s">
        <v>58</v>
      </c>
      <c r="BI2" s="25" t="s">
        <v>59</v>
      </c>
      <c r="BJ2" s="4" t="s">
        <v>60</v>
      </c>
      <c r="BK2" s="26" t="s">
        <v>58</v>
      </c>
      <c r="BL2" s="26" t="s">
        <v>59</v>
      </c>
      <c r="BM2" s="27" t="s">
        <v>60</v>
      </c>
      <c r="BN2" s="28" t="s">
        <v>58</v>
      </c>
      <c r="BO2" s="28" t="s">
        <v>59</v>
      </c>
      <c r="BP2" s="29" t="s">
        <v>60</v>
      </c>
      <c r="BQ2" s="30" t="s">
        <v>58</v>
      </c>
      <c r="BR2" s="30" t="s">
        <v>59</v>
      </c>
      <c r="BS2" s="31" t="s">
        <v>60</v>
      </c>
      <c r="BT2" s="32" t="s">
        <v>58</v>
      </c>
      <c r="BU2" s="32" t="s">
        <v>59</v>
      </c>
      <c r="BV2" s="33" t="s">
        <v>60</v>
      </c>
      <c r="BW2" s="34" t="s">
        <v>58</v>
      </c>
      <c r="BX2" s="34" t="s">
        <v>59</v>
      </c>
      <c r="BY2" s="35" t="s">
        <v>60</v>
      </c>
      <c r="BZ2" s="36" t="s">
        <v>58</v>
      </c>
      <c r="CA2" s="36" t="s">
        <v>59</v>
      </c>
      <c r="CB2" s="36" t="s">
        <v>60</v>
      </c>
      <c r="CC2" s="37" t="s">
        <v>58</v>
      </c>
      <c r="CD2" s="37" t="s">
        <v>59</v>
      </c>
      <c r="CE2" s="37" t="s">
        <v>60</v>
      </c>
      <c r="CF2" s="38" t="s">
        <v>58</v>
      </c>
      <c r="CG2" s="38" t="s">
        <v>59</v>
      </c>
      <c r="CH2" s="3" t="s">
        <v>60</v>
      </c>
      <c r="CI2" s="25" t="s">
        <v>58</v>
      </c>
      <c r="CJ2" s="25" t="s">
        <v>59</v>
      </c>
      <c r="CK2" s="4" t="s">
        <v>60</v>
      </c>
      <c r="CL2" s="39" t="s">
        <v>58</v>
      </c>
      <c r="CM2" s="39" t="s">
        <v>59</v>
      </c>
      <c r="CN2" s="5" t="s">
        <v>60</v>
      </c>
      <c r="CO2" s="40" t="s">
        <v>58</v>
      </c>
      <c r="CP2" s="40" t="s">
        <v>59</v>
      </c>
      <c r="CQ2" s="6" t="s">
        <v>60</v>
      </c>
      <c r="CR2" s="7" t="s">
        <v>58</v>
      </c>
      <c r="CS2" s="7" t="s">
        <v>59</v>
      </c>
      <c r="CT2" s="41" t="s">
        <v>60</v>
      </c>
      <c r="CU2" s="42" t="s">
        <v>61</v>
      </c>
      <c r="CV2" s="43" t="s">
        <v>62</v>
      </c>
      <c r="CW2" s="43" t="s">
        <v>63</v>
      </c>
    </row>
    <row r="3" spans="1:101" ht="15" x14ac:dyDescent="0.25">
      <c r="A3" s="44" t="s">
        <v>64</v>
      </c>
      <c r="B3" s="44" t="s">
        <v>65</v>
      </c>
      <c r="C3" s="45" t="s">
        <v>66</v>
      </c>
      <c r="D3" s="46" t="s">
        <v>67</v>
      </c>
      <c r="E3" s="46" t="s">
        <v>68</v>
      </c>
      <c r="F3" s="46" t="s">
        <v>69</v>
      </c>
      <c r="G3" s="46" t="s">
        <v>70</v>
      </c>
      <c r="H3" s="46" t="s">
        <v>70</v>
      </c>
      <c r="I3" s="47">
        <v>651975</v>
      </c>
      <c r="J3" s="48">
        <v>14.93</v>
      </c>
      <c r="K3" s="48">
        <v>14.927849999999999</v>
      </c>
      <c r="L3" s="48">
        <v>9732585.0037500001</v>
      </c>
      <c r="M3" s="48">
        <f>L3</f>
        <v>9732585.0037500001</v>
      </c>
      <c r="N3" s="46">
        <v>67.27</v>
      </c>
      <c r="O3" s="46" t="s">
        <v>71</v>
      </c>
      <c r="P3" s="46" t="s">
        <v>72</v>
      </c>
      <c r="Q3" s="46" t="s">
        <v>73</v>
      </c>
      <c r="R3" s="46" t="s">
        <v>74</v>
      </c>
      <c r="S3" s="46" t="s">
        <v>75</v>
      </c>
      <c r="T3" s="46" t="s">
        <v>76</v>
      </c>
      <c r="U3" s="46" t="s">
        <v>77</v>
      </c>
      <c r="V3" s="46" t="s">
        <v>78</v>
      </c>
      <c r="W3" s="46" t="s">
        <v>79</v>
      </c>
      <c r="X3" s="46">
        <v>14.93</v>
      </c>
      <c r="Y3" s="46" t="s">
        <v>80</v>
      </c>
      <c r="Z3" s="46">
        <v>5619.83</v>
      </c>
      <c r="AA3" s="46">
        <v>10</v>
      </c>
      <c r="AB3" s="46" t="s">
        <v>81</v>
      </c>
      <c r="AC3" s="46" t="s">
        <v>82</v>
      </c>
      <c r="AD3" s="46"/>
      <c r="AE3" s="46">
        <v>112</v>
      </c>
      <c r="AF3" s="46" t="s">
        <v>83</v>
      </c>
      <c r="AG3" s="49">
        <v>1.44</v>
      </c>
      <c r="AH3" s="49">
        <v>-1.4400536E-2</v>
      </c>
      <c r="AI3" s="50">
        <v>14.927849999999999</v>
      </c>
      <c r="AJ3" s="51">
        <v>10528</v>
      </c>
      <c r="AK3" s="52">
        <f t="shared" ref="AK3:AK22" si="0">TRUNC((AJ3/12*26),0)</f>
        <v>22810</v>
      </c>
      <c r="AL3" s="53">
        <f t="shared" ref="AL3:AL22" si="1">AK3*AI3</f>
        <v>340504.2585</v>
      </c>
      <c r="AM3" s="54">
        <v>13888</v>
      </c>
      <c r="AN3" s="55">
        <f t="shared" ref="AN3:AN22" si="2">TRUNC((AM3/12*26),0)</f>
        <v>30090</v>
      </c>
      <c r="AO3" s="56">
        <f t="shared" ref="AO3:AO22" si="3">AN3*AI3</f>
        <v>449179.00649999996</v>
      </c>
      <c r="AP3" s="15">
        <v>8064</v>
      </c>
      <c r="AQ3" s="57">
        <f t="shared" ref="AQ3:AQ22" si="4">TRUNC((AP3/12*26),0)</f>
        <v>17472</v>
      </c>
      <c r="AR3" s="58">
        <f t="shared" ref="AR3:AR22" si="5">AQ3*AI3</f>
        <v>260819.3952</v>
      </c>
      <c r="AS3" s="59">
        <v>19712</v>
      </c>
      <c r="AT3" s="60">
        <f t="shared" ref="AT3:AT22" si="6">TRUNC((AS3/12*26),0)</f>
        <v>42709</v>
      </c>
      <c r="AU3" s="61">
        <f t="shared" ref="AU3:AU22" si="7">AT3*AI3</f>
        <v>637553.54564999999</v>
      </c>
      <c r="AV3" s="62">
        <v>34720</v>
      </c>
      <c r="AW3" s="63">
        <f t="shared" ref="AW3:AW22" si="8">TRUNC((AV3/12*26),0)</f>
        <v>75226</v>
      </c>
      <c r="AX3" s="64">
        <f t="shared" ref="AX3:AX22" si="9">AW3*AI3</f>
        <v>1122962.4441</v>
      </c>
      <c r="AY3" s="20">
        <v>38864</v>
      </c>
      <c r="AZ3" s="65">
        <f t="shared" ref="AZ3:AZ22" si="10">TRUNC((AY3/12*26),0)</f>
        <v>84205</v>
      </c>
      <c r="BA3" s="66">
        <f t="shared" ref="BA3:BA22" si="11">AZ3*AI3</f>
        <v>1256999.60925</v>
      </c>
      <c r="BB3" s="67">
        <v>5152</v>
      </c>
      <c r="BC3" s="68">
        <f t="shared" ref="BC3:BC22" si="12">TRUNC((BB3/12*26),0)</f>
        <v>11162</v>
      </c>
      <c r="BD3" s="69">
        <f t="shared" ref="BD3:BD22" si="13">BC3*AI3</f>
        <v>166624.6617</v>
      </c>
      <c r="BE3" s="70">
        <v>12764</v>
      </c>
      <c r="BF3" s="71">
        <f t="shared" ref="BF3:BF22" si="14">TRUNC((BE3/12*26),0)</f>
        <v>27655</v>
      </c>
      <c r="BG3" s="72">
        <f t="shared" ref="BG3:BG22" si="15">BF3*AI3</f>
        <v>412829.69175</v>
      </c>
      <c r="BH3" s="73">
        <v>13552</v>
      </c>
      <c r="BI3" s="74">
        <f t="shared" ref="BI3:BI22" si="16">TRUNC((BH3/12*26),0)</f>
        <v>29362</v>
      </c>
      <c r="BJ3" s="75">
        <f t="shared" ref="BJ3:BJ22" si="17">BI3*AI3</f>
        <v>438311.53169999999</v>
      </c>
      <c r="BK3" s="76">
        <v>13888</v>
      </c>
      <c r="BL3" s="77">
        <f t="shared" ref="BL3:BL22" si="18">TRUNC((BK3/12*26),0)</f>
        <v>30090</v>
      </c>
      <c r="BM3" s="78">
        <f t="shared" ref="BM3:BM22" si="19">BL3*AI3</f>
        <v>449179.00649999996</v>
      </c>
      <c r="BN3" s="79">
        <v>17360</v>
      </c>
      <c r="BO3" s="80">
        <f t="shared" ref="BO3:BO22" si="20">TRUNC((BN3/12*26),0)</f>
        <v>37613</v>
      </c>
      <c r="BP3" s="81">
        <f t="shared" ref="BP3:BP22" si="21">BO3*AI3</f>
        <v>561481.22204999998</v>
      </c>
      <c r="BQ3" s="82">
        <v>3472</v>
      </c>
      <c r="BR3" s="83">
        <f t="shared" ref="BR3:BR22" si="22">TRUNC((BQ3/12*26),0)</f>
        <v>7522</v>
      </c>
      <c r="BS3" s="84">
        <f t="shared" ref="BS3:BS22" si="23">BR3*AI3</f>
        <v>112287.2877</v>
      </c>
      <c r="BT3" s="85">
        <v>13664</v>
      </c>
      <c r="BU3" s="86">
        <f t="shared" ref="BU3:BU22" si="24">TRUNC((BT3/12*26),0)</f>
        <v>29605</v>
      </c>
      <c r="BV3" s="87">
        <f t="shared" ref="BV3:BV22" si="25">BU3*AI3</f>
        <v>441938.99924999999</v>
      </c>
      <c r="BW3" s="88">
        <v>11648</v>
      </c>
      <c r="BX3" s="89">
        <f t="shared" ref="BX3:BX22" si="26">TRUNC((BW3/12*26),0)</f>
        <v>25237</v>
      </c>
      <c r="BY3" s="90">
        <f t="shared" ref="BY3:BY22" si="27">BX3*AI3</f>
        <v>376734.15044999996</v>
      </c>
      <c r="BZ3" s="36">
        <v>5824</v>
      </c>
      <c r="CA3" s="91">
        <f t="shared" ref="CA3:CA22" si="28">TRUNC((BZ3/12*26),0)</f>
        <v>12618</v>
      </c>
      <c r="CB3" s="92">
        <f t="shared" ref="CB3:CB22" si="29">CA3*AI3</f>
        <v>188359.61129999999</v>
      </c>
      <c r="CC3" s="37">
        <v>10864</v>
      </c>
      <c r="CD3" s="93">
        <f t="shared" ref="CD3:CD22" si="30">TRUNC((CC3/12*26),0)</f>
        <v>23538</v>
      </c>
      <c r="CE3" s="94">
        <f t="shared" ref="CE3:CE22" si="31">CD3*AI3</f>
        <v>351371.73329999996</v>
      </c>
      <c r="CF3" s="95">
        <v>8960</v>
      </c>
      <c r="CG3" s="96">
        <f t="shared" ref="CG3:CG22" si="32">TRUNC((CF3/12*26),0)</f>
        <v>19413</v>
      </c>
      <c r="CH3" s="97">
        <f t="shared" ref="CH3:CH22" si="33">CG3*AI3</f>
        <v>289794.35204999999</v>
      </c>
      <c r="CI3" s="74">
        <v>7840</v>
      </c>
      <c r="CJ3" s="74">
        <f t="shared" ref="CJ3:CJ22" si="34">TRUNC((CI3/12*26),0)</f>
        <v>16986</v>
      </c>
      <c r="CK3" s="75">
        <f t="shared" ref="CK3:CK22" si="35">CJ3*AI3</f>
        <v>253564.4601</v>
      </c>
      <c r="CL3" s="98"/>
      <c r="CM3" s="98">
        <f t="shared" ref="CM3:CM22" si="36">TRUNC((CL3/12*26),0)</f>
        <v>0</v>
      </c>
      <c r="CN3" s="99">
        <f t="shared" ref="CN3:CN22" si="37">CM3*AI3</f>
        <v>0</v>
      </c>
      <c r="CO3" s="100"/>
      <c r="CP3" s="100">
        <f t="shared" ref="CP3:CP22" si="38">TRUNC((CO3/12*26),0)</f>
        <v>0</v>
      </c>
      <c r="CQ3" s="101">
        <f t="shared" ref="CQ3:CQ22" si="39">CP3*AI3</f>
        <v>0</v>
      </c>
      <c r="CR3" s="102"/>
      <c r="CS3" s="102">
        <f t="shared" ref="CS3:CS22" si="40">TRUNC((CR3/12*26),0)</f>
        <v>0</v>
      </c>
      <c r="CT3" s="41">
        <f t="shared" ref="CT3:CT22" si="41">CS3*AI3</f>
        <v>0</v>
      </c>
      <c r="CU3" s="103">
        <f t="shared" ref="CU3:CU22" si="42">SUM(AK3,AN3,AQ3,AT3,AW3,AZ3,BC3,BF3,BI3,BL3,BO3,BR3,BU3,BX3,CA3,CD3,CG3,CJ3,CM3,CP3,CS3)</f>
        <v>543313</v>
      </c>
      <c r="CV3" s="103">
        <f t="shared" ref="CV3:CV22" si="43">TRUNC((CU3*0.2),0)</f>
        <v>108662</v>
      </c>
      <c r="CW3" s="103">
        <f t="shared" ref="CW3:CW22" si="44">SUM(CU3,CV3)</f>
        <v>651975</v>
      </c>
    </row>
    <row r="4" spans="1:101" ht="15" x14ac:dyDescent="0.25">
      <c r="A4" s="44" t="s">
        <v>84</v>
      </c>
      <c r="B4" s="44" t="s">
        <v>65</v>
      </c>
      <c r="C4" s="45" t="s">
        <v>85</v>
      </c>
      <c r="D4" s="46" t="s">
        <v>86</v>
      </c>
      <c r="E4" s="46" t="s">
        <v>87</v>
      </c>
      <c r="F4" s="46" t="s">
        <v>88</v>
      </c>
      <c r="G4" s="46" t="s">
        <v>89</v>
      </c>
      <c r="H4" s="46" t="s">
        <v>90</v>
      </c>
      <c r="I4" s="47">
        <v>15643</v>
      </c>
      <c r="J4" s="48">
        <v>161.11000000000001</v>
      </c>
      <c r="K4" s="48">
        <v>114.5</v>
      </c>
      <c r="L4" s="48">
        <v>1791123.5</v>
      </c>
      <c r="M4" s="148">
        <f>SUM(L4,L5)</f>
        <v>2686685.25</v>
      </c>
      <c r="N4" s="46">
        <v>45.475999999999999</v>
      </c>
      <c r="O4" s="46" t="s">
        <v>91</v>
      </c>
      <c r="P4" s="46" t="s">
        <v>92</v>
      </c>
      <c r="Q4" s="46" t="s">
        <v>93</v>
      </c>
      <c r="R4" s="46" t="s">
        <v>94</v>
      </c>
      <c r="S4" s="46" t="s">
        <v>95</v>
      </c>
      <c r="T4" s="46" t="s">
        <v>96</v>
      </c>
      <c r="U4" s="46" t="s">
        <v>97</v>
      </c>
      <c r="V4" s="46" t="s">
        <v>98</v>
      </c>
      <c r="W4" s="46" t="s">
        <v>99</v>
      </c>
      <c r="X4" s="46">
        <v>210</v>
      </c>
      <c r="Y4" s="46" t="s">
        <v>80</v>
      </c>
      <c r="Z4" s="46">
        <v>346.58</v>
      </c>
      <c r="AA4" s="46">
        <v>10</v>
      </c>
      <c r="AB4" s="46" t="s">
        <v>100</v>
      </c>
      <c r="AC4" s="46" t="s">
        <v>82</v>
      </c>
      <c r="AD4" s="46"/>
      <c r="AE4" s="46">
        <v>1</v>
      </c>
      <c r="AF4" s="46" t="s">
        <v>101</v>
      </c>
      <c r="AG4" s="49">
        <v>28.93</v>
      </c>
      <c r="AH4" s="49">
        <v>-28.932014730999999</v>
      </c>
      <c r="AI4" s="104">
        <v>114.5</v>
      </c>
      <c r="AJ4" s="51">
        <v>390</v>
      </c>
      <c r="AK4" s="52">
        <f t="shared" si="0"/>
        <v>845</v>
      </c>
      <c r="AL4" s="53">
        <f t="shared" si="1"/>
        <v>96752.5</v>
      </c>
      <c r="AM4" s="54">
        <v>515</v>
      </c>
      <c r="AN4" s="55">
        <f t="shared" si="2"/>
        <v>1115</v>
      </c>
      <c r="AO4" s="56">
        <f t="shared" si="3"/>
        <v>127667.5</v>
      </c>
      <c r="AP4" s="15">
        <v>310</v>
      </c>
      <c r="AQ4" s="57">
        <f t="shared" si="4"/>
        <v>671</v>
      </c>
      <c r="AR4" s="58">
        <f t="shared" si="5"/>
        <v>76829.5</v>
      </c>
      <c r="AS4" s="59">
        <v>200</v>
      </c>
      <c r="AT4" s="60">
        <f t="shared" si="6"/>
        <v>433</v>
      </c>
      <c r="AU4" s="61">
        <f t="shared" si="7"/>
        <v>49578.5</v>
      </c>
      <c r="AV4" s="62">
        <v>150</v>
      </c>
      <c r="AW4" s="63">
        <f t="shared" si="8"/>
        <v>325</v>
      </c>
      <c r="AX4" s="64">
        <f t="shared" si="9"/>
        <v>37212.5</v>
      </c>
      <c r="AY4" s="20">
        <v>100</v>
      </c>
      <c r="AZ4" s="65">
        <f t="shared" si="10"/>
        <v>216</v>
      </c>
      <c r="BA4" s="66">
        <f t="shared" si="11"/>
        <v>24732</v>
      </c>
      <c r="BB4" s="67">
        <v>175</v>
      </c>
      <c r="BC4" s="68">
        <f t="shared" si="12"/>
        <v>379</v>
      </c>
      <c r="BD4" s="69">
        <f t="shared" si="13"/>
        <v>43395.5</v>
      </c>
      <c r="BE4" s="70">
        <v>475</v>
      </c>
      <c r="BF4" s="71">
        <f t="shared" si="14"/>
        <v>1029</v>
      </c>
      <c r="BG4" s="72">
        <f t="shared" si="15"/>
        <v>117820.5</v>
      </c>
      <c r="BH4" s="73">
        <v>510</v>
      </c>
      <c r="BI4" s="74">
        <f t="shared" si="16"/>
        <v>1105</v>
      </c>
      <c r="BJ4" s="75">
        <f t="shared" si="17"/>
        <v>126522.5</v>
      </c>
      <c r="BK4" s="76">
        <v>375</v>
      </c>
      <c r="BL4" s="77">
        <f t="shared" si="18"/>
        <v>812</v>
      </c>
      <c r="BM4" s="78">
        <f t="shared" si="19"/>
        <v>92974</v>
      </c>
      <c r="BN4" s="79">
        <v>400</v>
      </c>
      <c r="BO4" s="80">
        <f t="shared" si="20"/>
        <v>866</v>
      </c>
      <c r="BP4" s="81">
        <f t="shared" si="21"/>
        <v>99157</v>
      </c>
      <c r="BQ4" s="82">
        <v>400</v>
      </c>
      <c r="BR4" s="83">
        <f t="shared" si="22"/>
        <v>866</v>
      </c>
      <c r="BS4" s="84">
        <f t="shared" si="23"/>
        <v>99157</v>
      </c>
      <c r="BT4" s="85">
        <v>450</v>
      </c>
      <c r="BU4" s="86">
        <f t="shared" si="24"/>
        <v>975</v>
      </c>
      <c r="BV4" s="87">
        <f t="shared" si="25"/>
        <v>111637.5</v>
      </c>
      <c r="BW4" s="88">
        <v>450</v>
      </c>
      <c r="BX4" s="89">
        <f t="shared" si="26"/>
        <v>975</v>
      </c>
      <c r="BY4" s="90">
        <f t="shared" si="27"/>
        <v>111637.5</v>
      </c>
      <c r="BZ4" s="36">
        <v>300</v>
      </c>
      <c r="CA4" s="91">
        <f t="shared" si="28"/>
        <v>650</v>
      </c>
      <c r="CB4" s="92">
        <f t="shared" si="29"/>
        <v>74425</v>
      </c>
      <c r="CC4" s="37">
        <v>250</v>
      </c>
      <c r="CD4" s="93">
        <f t="shared" si="30"/>
        <v>541</v>
      </c>
      <c r="CE4" s="94">
        <f t="shared" si="31"/>
        <v>61944.5</v>
      </c>
      <c r="CF4" s="95">
        <v>200</v>
      </c>
      <c r="CG4" s="96">
        <f t="shared" si="32"/>
        <v>433</v>
      </c>
      <c r="CH4" s="97">
        <f t="shared" si="33"/>
        <v>49578.5</v>
      </c>
      <c r="CI4" s="74">
        <v>150</v>
      </c>
      <c r="CJ4" s="74">
        <f t="shared" si="34"/>
        <v>325</v>
      </c>
      <c r="CK4" s="75">
        <f t="shared" si="35"/>
        <v>37212.5</v>
      </c>
      <c r="CL4" s="98">
        <v>100</v>
      </c>
      <c r="CM4" s="98">
        <f t="shared" si="36"/>
        <v>216</v>
      </c>
      <c r="CN4" s="99">
        <f t="shared" si="37"/>
        <v>24732</v>
      </c>
      <c r="CO4" s="100">
        <v>20</v>
      </c>
      <c r="CP4" s="100">
        <f t="shared" si="38"/>
        <v>43</v>
      </c>
      <c r="CQ4" s="101">
        <f t="shared" si="39"/>
        <v>4923.5</v>
      </c>
      <c r="CR4" s="102">
        <v>100</v>
      </c>
      <c r="CS4" s="102">
        <f t="shared" si="40"/>
        <v>216</v>
      </c>
      <c r="CT4" s="41">
        <f t="shared" si="41"/>
        <v>24732</v>
      </c>
      <c r="CU4" s="103">
        <f t="shared" si="42"/>
        <v>13036</v>
      </c>
      <c r="CV4" s="103">
        <f t="shared" si="43"/>
        <v>2607</v>
      </c>
      <c r="CW4" s="103">
        <f t="shared" si="44"/>
        <v>15643</v>
      </c>
    </row>
    <row r="5" spans="1:101" ht="15" x14ac:dyDescent="0.25">
      <c r="A5" s="44" t="s">
        <v>84</v>
      </c>
      <c r="B5" s="44" t="s">
        <v>102</v>
      </c>
      <c r="C5" s="45" t="s">
        <v>85</v>
      </c>
      <c r="D5" s="46" t="s">
        <v>86</v>
      </c>
      <c r="E5" s="46" t="s">
        <v>103</v>
      </c>
      <c r="F5" s="46" t="s">
        <v>88</v>
      </c>
      <c r="G5" s="46" t="s">
        <v>104</v>
      </c>
      <c r="H5" s="46" t="s">
        <v>90</v>
      </c>
      <c r="I5" s="47">
        <v>15643</v>
      </c>
      <c r="J5" s="48">
        <v>80.56</v>
      </c>
      <c r="K5" s="48">
        <v>57.25</v>
      </c>
      <c r="L5" s="48">
        <v>895561.75</v>
      </c>
      <c r="M5" s="148"/>
      <c r="N5" s="46">
        <v>45.475999999999999</v>
      </c>
      <c r="O5" s="46" t="s">
        <v>91</v>
      </c>
      <c r="P5" s="46" t="s">
        <v>92</v>
      </c>
      <c r="Q5" s="46" t="s">
        <v>93</v>
      </c>
      <c r="R5" s="46" t="s">
        <v>94</v>
      </c>
      <c r="S5" s="46" t="s">
        <v>95</v>
      </c>
      <c r="T5" s="46" t="s">
        <v>96</v>
      </c>
      <c r="U5" s="46" t="s">
        <v>97</v>
      </c>
      <c r="V5" s="46" t="s">
        <v>105</v>
      </c>
      <c r="W5" s="46" t="s">
        <v>99</v>
      </c>
      <c r="X5" s="46">
        <v>105</v>
      </c>
      <c r="Y5" s="46" t="s">
        <v>80</v>
      </c>
      <c r="Z5" s="46">
        <v>173.29</v>
      </c>
      <c r="AA5" s="46">
        <v>10</v>
      </c>
      <c r="AB5" s="46" t="s">
        <v>100</v>
      </c>
      <c r="AC5" s="46" t="s">
        <v>82</v>
      </c>
      <c r="AD5" s="46"/>
      <c r="AE5" s="46">
        <v>1</v>
      </c>
      <c r="AF5" s="46" t="s">
        <v>101</v>
      </c>
      <c r="AG5" s="49">
        <v>28.93</v>
      </c>
      <c r="AH5" s="49">
        <v>-28.932014730999999</v>
      </c>
      <c r="AI5" s="50">
        <v>57.25</v>
      </c>
      <c r="AJ5" s="51">
        <v>390</v>
      </c>
      <c r="AK5" s="52">
        <f t="shared" si="0"/>
        <v>845</v>
      </c>
      <c r="AL5" s="53">
        <f t="shared" si="1"/>
        <v>48376.25</v>
      </c>
      <c r="AM5" s="54">
        <v>515</v>
      </c>
      <c r="AN5" s="55">
        <f t="shared" si="2"/>
        <v>1115</v>
      </c>
      <c r="AO5" s="56">
        <f t="shared" si="3"/>
        <v>63833.75</v>
      </c>
      <c r="AP5" s="15">
        <v>310</v>
      </c>
      <c r="AQ5" s="57">
        <f t="shared" si="4"/>
        <v>671</v>
      </c>
      <c r="AR5" s="58">
        <f t="shared" si="5"/>
        <v>38414.75</v>
      </c>
      <c r="AS5" s="59">
        <v>200</v>
      </c>
      <c r="AT5" s="60">
        <f t="shared" si="6"/>
        <v>433</v>
      </c>
      <c r="AU5" s="61">
        <f t="shared" si="7"/>
        <v>24789.25</v>
      </c>
      <c r="AV5" s="62">
        <v>150</v>
      </c>
      <c r="AW5" s="63">
        <f t="shared" si="8"/>
        <v>325</v>
      </c>
      <c r="AX5" s="64">
        <f t="shared" si="9"/>
        <v>18606.25</v>
      </c>
      <c r="AY5" s="20">
        <v>100</v>
      </c>
      <c r="AZ5" s="65">
        <f t="shared" si="10"/>
        <v>216</v>
      </c>
      <c r="BA5" s="66">
        <f t="shared" si="11"/>
        <v>12366</v>
      </c>
      <c r="BB5" s="67">
        <v>175</v>
      </c>
      <c r="BC5" s="68">
        <f t="shared" si="12"/>
        <v>379</v>
      </c>
      <c r="BD5" s="69">
        <f t="shared" si="13"/>
        <v>21697.75</v>
      </c>
      <c r="BE5" s="70">
        <v>475</v>
      </c>
      <c r="BF5" s="71">
        <f t="shared" si="14"/>
        <v>1029</v>
      </c>
      <c r="BG5" s="72">
        <f t="shared" si="15"/>
        <v>58910.25</v>
      </c>
      <c r="BH5" s="73">
        <v>510</v>
      </c>
      <c r="BI5" s="74">
        <f t="shared" si="16"/>
        <v>1105</v>
      </c>
      <c r="BJ5" s="75">
        <f t="shared" si="17"/>
        <v>63261.25</v>
      </c>
      <c r="BK5" s="76">
        <v>375</v>
      </c>
      <c r="BL5" s="77">
        <f t="shared" si="18"/>
        <v>812</v>
      </c>
      <c r="BM5" s="78">
        <f t="shared" si="19"/>
        <v>46487</v>
      </c>
      <c r="BN5" s="79">
        <v>400</v>
      </c>
      <c r="BO5" s="80">
        <f t="shared" si="20"/>
        <v>866</v>
      </c>
      <c r="BP5" s="81">
        <f t="shared" si="21"/>
        <v>49578.5</v>
      </c>
      <c r="BQ5" s="82">
        <v>400</v>
      </c>
      <c r="BR5" s="83">
        <f t="shared" si="22"/>
        <v>866</v>
      </c>
      <c r="BS5" s="84">
        <f t="shared" si="23"/>
        <v>49578.5</v>
      </c>
      <c r="BT5" s="85">
        <v>450</v>
      </c>
      <c r="BU5" s="86">
        <f t="shared" si="24"/>
        <v>975</v>
      </c>
      <c r="BV5" s="87">
        <f t="shared" si="25"/>
        <v>55818.75</v>
      </c>
      <c r="BW5" s="88">
        <v>450</v>
      </c>
      <c r="BX5" s="89">
        <f t="shared" si="26"/>
        <v>975</v>
      </c>
      <c r="BY5" s="90">
        <f t="shared" si="27"/>
        <v>55818.75</v>
      </c>
      <c r="BZ5" s="36">
        <v>300</v>
      </c>
      <c r="CA5" s="91">
        <f t="shared" si="28"/>
        <v>650</v>
      </c>
      <c r="CB5" s="92">
        <f t="shared" si="29"/>
        <v>37212.5</v>
      </c>
      <c r="CC5" s="37">
        <v>250</v>
      </c>
      <c r="CD5" s="93">
        <f t="shared" si="30"/>
        <v>541</v>
      </c>
      <c r="CE5" s="94">
        <f t="shared" si="31"/>
        <v>30972.25</v>
      </c>
      <c r="CF5" s="95">
        <v>200</v>
      </c>
      <c r="CG5" s="96">
        <f t="shared" si="32"/>
        <v>433</v>
      </c>
      <c r="CH5" s="97">
        <f t="shared" si="33"/>
        <v>24789.25</v>
      </c>
      <c r="CI5" s="74">
        <v>150</v>
      </c>
      <c r="CJ5" s="74">
        <f t="shared" si="34"/>
        <v>325</v>
      </c>
      <c r="CK5" s="75">
        <f t="shared" si="35"/>
        <v>18606.25</v>
      </c>
      <c r="CL5" s="98">
        <v>100</v>
      </c>
      <c r="CM5" s="98">
        <f t="shared" si="36"/>
        <v>216</v>
      </c>
      <c r="CN5" s="99">
        <f t="shared" si="37"/>
        <v>12366</v>
      </c>
      <c r="CO5" s="100">
        <v>20</v>
      </c>
      <c r="CP5" s="100">
        <f t="shared" si="38"/>
        <v>43</v>
      </c>
      <c r="CQ5" s="101">
        <f t="shared" si="39"/>
        <v>2461.75</v>
      </c>
      <c r="CR5" s="102">
        <v>100</v>
      </c>
      <c r="CS5" s="102">
        <f t="shared" si="40"/>
        <v>216</v>
      </c>
      <c r="CT5" s="41">
        <f t="shared" si="41"/>
        <v>12366</v>
      </c>
      <c r="CU5" s="103">
        <f t="shared" si="42"/>
        <v>13036</v>
      </c>
      <c r="CV5" s="103">
        <f t="shared" si="43"/>
        <v>2607</v>
      </c>
      <c r="CW5" s="103">
        <f t="shared" si="44"/>
        <v>15643</v>
      </c>
    </row>
    <row r="6" spans="1:101" ht="15" x14ac:dyDescent="0.25">
      <c r="A6" s="44" t="s">
        <v>106</v>
      </c>
      <c r="B6" s="44" t="s">
        <v>65</v>
      </c>
      <c r="C6" s="45" t="s">
        <v>107</v>
      </c>
      <c r="D6" s="46" t="s">
        <v>108</v>
      </c>
      <c r="E6" s="46" t="s">
        <v>109</v>
      </c>
      <c r="F6" s="46" t="s">
        <v>110</v>
      </c>
      <c r="G6" s="46" t="s">
        <v>111</v>
      </c>
      <c r="H6" s="46" t="s">
        <v>112</v>
      </c>
      <c r="I6" s="47">
        <v>157</v>
      </c>
      <c r="J6" s="48">
        <v>2759</v>
      </c>
      <c r="K6" s="150"/>
      <c r="L6" s="150"/>
      <c r="M6" s="151"/>
      <c r="N6" s="152"/>
      <c r="O6" s="46" t="s">
        <v>113</v>
      </c>
      <c r="P6" s="46" t="s">
        <v>114</v>
      </c>
      <c r="Q6" s="46" t="s">
        <v>115</v>
      </c>
      <c r="R6" s="46" t="s">
        <v>116</v>
      </c>
      <c r="S6" s="46" t="s">
        <v>117</v>
      </c>
      <c r="T6" s="46" t="s">
        <v>118</v>
      </c>
      <c r="U6" s="46" t="s">
        <v>119</v>
      </c>
      <c r="V6" s="46" t="s">
        <v>120</v>
      </c>
      <c r="W6" s="46" t="s">
        <v>121</v>
      </c>
      <c r="X6" s="152"/>
      <c r="Y6" s="152"/>
      <c r="Z6" s="152"/>
      <c r="AA6" s="46">
        <v>10</v>
      </c>
      <c r="AB6" s="152"/>
      <c r="AC6" s="46" t="s">
        <v>82</v>
      </c>
      <c r="AD6" s="46"/>
      <c r="AE6" s="46">
        <v>1</v>
      </c>
      <c r="AF6" s="152"/>
      <c r="AG6" s="153"/>
      <c r="AH6" s="153"/>
      <c r="AI6" s="105"/>
      <c r="AJ6" s="51">
        <v>19</v>
      </c>
      <c r="AK6" s="52">
        <f t="shared" si="0"/>
        <v>41</v>
      </c>
      <c r="AL6" s="53">
        <f t="shared" si="1"/>
        <v>0</v>
      </c>
      <c r="AM6" s="54">
        <v>19</v>
      </c>
      <c r="AN6" s="55">
        <f t="shared" si="2"/>
        <v>41</v>
      </c>
      <c r="AO6" s="56">
        <f t="shared" si="3"/>
        <v>0</v>
      </c>
      <c r="AP6" s="15">
        <v>19</v>
      </c>
      <c r="AQ6" s="57">
        <f t="shared" si="4"/>
        <v>41</v>
      </c>
      <c r="AR6" s="58">
        <f t="shared" si="5"/>
        <v>0</v>
      </c>
      <c r="AS6" s="59">
        <v>50</v>
      </c>
      <c r="AT6" s="60">
        <f t="shared" si="6"/>
        <v>108</v>
      </c>
      <c r="AU6" s="61">
        <f t="shared" si="7"/>
        <v>0</v>
      </c>
      <c r="AV6" s="62">
        <v>44</v>
      </c>
      <c r="AW6" s="63">
        <f t="shared" si="8"/>
        <v>95</v>
      </c>
      <c r="AX6" s="64">
        <f t="shared" si="9"/>
        <v>0</v>
      </c>
      <c r="AY6" s="20">
        <v>57</v>
      </c>
      <c r="AZ6" s="65">
        <f t="shared" si="10"/>
        <v>123</v>
      </c>
      <c r="BA6" s="66">
        <f t="shared" si="11"/>
        <v>0</v>
      </c>
      <c r="BB6" s="67">
        <v>25</v>
      </c>
      <c r="BC6" s="68">
        <f t="shared" si="12"/>
        <v>54</v>
      </c>
      <c r="BD6" s="69">
        <f t="shared" si="13"/>
        <v>0</v>
      </c>
      <c r="BE6" s="70">
        <v>19</v>
      </c>
      <c r="BF6" s="71">
        <f t="shared" si="14"/>
        <v>41</v>
      </c>
      <c r="BG6" s="72">
        <f t="shared" si="15"/>
        <v>0</v>
      </c>
      <c r="BH6" s="73">
        <v>19</v>
      </c>
      <c r="BI6" s="74">
        <f t="shared" si="16"/>
        <v>41</v>
      </c>
      <c r="BJ6" s="75">
        <f t="shared" si="17"/>
        <v>0</v>
      </c>
      <c r="BK6" s="76"/>
      <c r="BL6" s="77">
        <f t="shared" si="18"/>
        <v>0</v>
      </c>
      <c r="BM6" s="78">
        <f t="shared" si="19"/>
        <v>0</v>
      </c>
      <c r="BN6" s="79"/>
      <c r="BO6" s="80">
        <f t="shared" si="20"/>
        <v>0</v>
      </c>
      <c r="BP6" s="81">
        <f t="shared" si="21"/>
        <v>0</v>
      </c>
      <c r="BQ6" s="82">
        <v>19</v>
      </c>
      <c r="BR6" s="83">
        <f t="shared" si="22"/>
        <v>41</v>
      </c>
      <c r="BS6" s="84">
        <f t="shared" si="23"/>
        <v>0</v>
      </c>
      <c r="BT6" s="85">
        <v>19</v>
      </c>
      <c r="BU6" s="86">
        <f t="shared" si="24"/>
        <v>41</v>
      </c>
      <c r="BV6" s="87">
        <f t="shared" si="25"/>
        <v>0</v>
      </c>
      <c r="BW6" s="88"/>
      <c r="BX6" s="89">
        <f t="shared" si="26"/>
        <v>0</v>
      </c>
      <c r="BY6" s="90">
        <f t="shared" si="27"/>
        <v>0</v>
      </c>
      <c r="BZ6" s="36"/>
      <c r="CA6" s="91">
        <f t="shared" si="28"/>
        <v>0</v>
      </c>
      <c r="CB6" s="92">
        <f t="shared" si="29"/>
        <v>0</v>
      </c>
      <c r="CC6" s="37">
        <v>19</v>
      </c>
      <c r="CD6" s="93">
        <f t="shared" si="30"/>
        <v>41</v>
      </c>
      <c r="CE6" s="94">
        <f t="shared" si="31"/>
        <v>0</v>
      </c>
      <c r="CF6" s="95"/>
      <c r="CG6" s="96">
        <f t="shared" si="32"/>
        <v>0</v>
      </c>
      <c r="CH6" s="97">
        <f t="shared" si="33"/>
        <v>0</v>
      </c>
      <c r="CI6" s="74"/>
      <c r="CJ6" s="74">
        <f t="shared" si="34"/>
        <v>0</v>
      </c>
      <c r="CK6" s="75">
        <f t="shared" si="35"/>
        <v>0</v>
      </c>
      <c r="CL6" s="98">
        <v>19</v>
      </c>
      <c r="CM6" s="98">
        <f t="shared" si="36"/>
        <v>41</v>
      </c>
      <c r="CN6" s="99">
        <f t="shared" si="37"/>
        <v>0</v>
      </c>
      <c r="CO6" s="100"/>
      <c r="CP6" s="100">
        <f t="shared" si="38"/>
        <v>0</v>
      </c>
      <c r="CQ6" s="101">
        <f t="shared" si="39"/>
        <v>0</v>
      </c>
      <c r="CR6" s="102"/>
      <c r="CS6" s="102">
        <f t="shared" si="40"/>
        <v>0</v>
      </c>
      <c r="CT6" s="41">
        <f t="shared" si="41"/>
        <v>0</v>
      </c>
      <c r="CU6" s="103">
        <f t="shared" si="42"/>
        <v>749</v>
      </c>
      <c r="CV6" s="103">
        <f t="shared" si="43"/>
        <v>149</v>
      </c>
      <c r="CW6" s="103">
        <f t="shared" si="44"/>
        <v>898</v>
      </c>
    </row>
    <row r="7" spans="1:101" ht="15" x14ac:dyDescent="0.25">
      <c r="A7" s="44" t="s">
        <v>106</v>
      </c>
      <c r="B7" s="44" t="s">
        <v>102</v>
      </c>
      <c r="C7" s="45" t="s">
        <v>107</v>
      </c>
      <c r="D7" s="46" t="s">
        <v>108</v>
      </c>
      <c r="E7" s="46" t="s">
        <v>123</v>
      </c>
      <c r="F7" s="46" t="s">
        <v>110</v>
      </c>
      <c r="G7" s="46" t="s">
        <v>124</v>
      </c>
      <c r="H7" s="46" t="s">
        <v>112</v>
      </c>
      <c r="I7" s="47">
        <v>898</v>
      </c>
      <c r="J7" s="48">
        <v>459.84</v>
      </c>
      <c r="K7" s="150"/>
      <c r="L7" s="150"/>
      <c r="M7" s="151"/>
      <c r="N7" s="152"/>
      <c r="O7" s="46" t="s">
        <v>113</v>
      </c>
      <c r="P7" s="46" t="s">
        <v>114</v>
      </c>
      <c r="Q7" s="46" t="s">
        <v>115</v>
      </c>
      <c r="R7" s="46" t="s">
        <v>116</v>
      </c>
      <c r="S7" s="46" t="s">
        <v>117</v>
      </c>
      <c r="T7" s="46" t="s">
        <v>118</v>
      </c>
      <c r="U7" s="46" t="s">
        <v>119</v>
      </c>
      <c r="V7" s="46" t="s">
        <v>120</v>
      </c>
      <c r="W7" s="46" t="s">
        <v>125</v>
      </c>
      <c r="X7" s="152"/>
      <c r="Y7" s="152"/>
      <c r="Z7" s="152"/>
      <c r="AA7" s="46">
        <v>10</v>
      </c>
      <c r="AB7" s="152"/>
      <c r="AC7" s="46" t="s">
        <v>82</v>
      </c>
      <c r="AD7" s="46"/>
      <c r="AE7" s="46">
        <v>1</v>
      </c>
      <c r="AF7" s="152"/>
      <c r="AG7" s="153"/>
      <c r="AH7" s="153"/>
      <c r="AI7" s="50"/>
      <c r="AJ7" s="106">
        <v>11</v>
      </c>
      <c r="AK7" s="52">
        <f t="shared" si="0"/>
        <v>23</v>
      </c>
      <c r="AL7" s="53">
        <f t="shared" si="1"/>
        <v>0</v>
      </c>
      <c r="AM7" s="54">
        <v>11</v>
      </c>
      <c r="AN7" s="55">
        <f t="shared" si="2"/>
        <v>23</v>
      </c>
      <c r="AO7" s="56">
        <f t="shared" si="3"/>
        <v>0</v>
      </c>
      <c r="AP7" s="15">
        <v>11</v>
      </c>
      <c r="AQ7" s="57">
        <f t="shared" si="4"/>
        <v>23</v>
      </c>
      <c r="AR7" s="58">
        <f t="shared" si="5"/>
        <v>0</v>
      </c>
      <c r="AS7" s="59">
        <v>25</v>
      </c>
      <c r="AT7" s="60">
        <f t="shared" si="6"/>
        <v>54</v>
      </c>
      <c r="AU7" s="61">
        <f t="shared" si="7"/>
        <v>0</v>
      </c>
      <c r="AV7" s="62">
        <v>22</v>
      </c>
      <c r="AW7" s="63">
        <f t="shared" si="8"/>
        <v>47</v>
      </c>
      <c r="AX7" s="64">
        <f t="shared" si="9"/>
        <v>0</v>
      </c>
      <c r="AY7" s="20">
        <v>28</v>
      </c>
      <c r="AZ7" s="65">
        <f t="shared" si="10"/>
        <v>60</v>
      </c>
      <c r="BA7" s="66">
        <f t="shared" si="11"/>
        <v>0</v>
      </c>
      <c r="BB7" s="67">
        <v>13</v>
      </c>
      <c r="BC7" s="68">
        <f t="shared" si="12"/>
        <v>28</v>
      </c>
      <c r="BD7" s="69">
        <f t="shared" si="13"/>
        <v>0</v>
      </c>
      <c r="BE7" s="70">
        <v>11</v>
      </c>
      <c r="BF7" s="71">
        <f t="shared" si="14"/>
        <v>23</v>
      </c>
      <c r="BG7" s="72">
        <f t="shared" si="15"/>
        <v>0</v>
      </c>
      <c r="BH7" s="73">
        <v>11</v>
      </c>
      <c r="BI7" s="74">
        <f t="shared" si="16"/>
        <v>23</v>
      </c>
      <c r="BJ7" s="75">
        <f t="shared" si="17"/>
        <v>0</v>
      </c>
      <c r="BK7" s="76"/>
      <c r="BL7" s="77">
        <f t="shared" si="18"/>
        <v>0</v>
      </c>
      <c r="BM7" s="78">
        <f t="shared" si="19"/>
        <v>0</v>
      </c>
      <c r="BN7" s="79"/>
      <c r="BO7" s="80">
        <f t="shared" si="20"/>
        <v>0</v>
      </c>
      <c r="BP7" s="81">
        <f t="shared" si="21"/>
        <v>0</v>
      </c>
      <c r="BQ7" s="82">
        <v>11</v>
      </c>
      <c r="BR7" s="83">
        <f t="shared" si="22"/>
        <v>23</v>
      </c>
      <c r="BS7" s="84">
        <f t="shared" si="23"/>
        <v>0</v>
      </c>
      <c r="BT7" s="85">
        <v>11</v>
      </c>
      <c r="BU7" s="86">
        <f t="shared" si="24"/>
        <v>23</v>
      </c>
      <c r="BV7" s="87">
        <f t="shared" si="25"/>
        <v>0</v>
      </c>
      <c r="BW7" s="88"/>
      <c r="BX7" s="89">
        <f t="shared" si="26"/>
        <v>0</v>
      </c>
      <c r="BY7" s="90">
        <f t="shared" si="27"/>
        <v>0</v>
      </c>
      <c r="BZ7" s="36"/>
      <c r="CA7" s="91">
        <f t="shared" si="28"/>
        <v>0</v>
      </c>
      <c r="CB7" s="92">
        <f t="shared" si="29"/>
        <v>0</v>
      </c>
      <c r="CC7" s="37">
        <v>11</v>
      </c>
      <c r="CD7" s="93">
        <f t="shared" si="30"/>
        <v>23</v>
      </c>
      <c r="CE7" s="94">
        <f t="shared" si="31"/>
        <v>0</v>
      </c>
      <c r="CF7" s="95"/>
      <c r="CG7" s="96">
        <f t="shared" si="32"/>
        <v>0</v>
      </c>
      <c r="CH7" s="97">
        <f t="shared" si="33"/>
        <v>0</v>
      </c>
      <c r="CI7" s="74"/>
      <c r="CJ7" s="74">
        <f t="shared" si="34"/>
        <v>0</v>
      </c>
      <c r="CK7" s="75">
        <f t="shared" si="35"/>
        <v>0</v>
      </c>
      <c r="CL7" s="98">
        <v>11</v>
      </c>
      <c r="CM7" s="98">
        <f t="shared" si="36"/>
        <v>23</v>
      </c>
      <c r="CN7" s="99">
        <f t="shared" si="37"/>
        <v>0</v>
      </c>
      <c r="CO7" s="100"/>
      <c r="CP7" s="100">
        <f t="shared" si="38"/>
        <v>0</v>
      </c>
      <c r="CQ7" s="101">
        <f t="shared" si="39"/>
        <v>0</v>
      </c>
      <c r="CR7" s="102"/>
      <c r="CS7" s="102">
        <f t="shared" si="40"/>
        <v>0</v>
      </c>
      <c r="CT7" s="41">
        <f t="shared" si="41"/>
        <v>0</v>
      </c>
      <c r="CU7" s="103">
        <f t="shared" si="42"/>
        <v>396</v>
      </c>
      <c r="CV7" s="103">
        <f t="shared" si="43"/>
        <v>79</v>
      </c>
      <c r="CW7" s="103">
        <f t="shared" si="44"/>
        <v>475</v>
      </c>
    </row>
    <row r="8" spans="1:101" ht="15" x14ac:dyDescent="0.25">
      <c r="A8" s="44" t="s">
        <v>106</v>
      </c>
      <c r="B8" s="44" t="s">
        <v>126</v>
      </c>
      <c r="C8" s="45" t="s">
        <v>107</v>
      </c>
      <c r="D8" s="46" t="s">
        <v>108</v>
      </c>
      <c r="E8" s="46" t="s">
        <v>127</v>
      </c>
      <c r="F8" s="46" t="s">
        <v>110</v>
      </c>
      <c r="G8" s="46" t="s">
        <v>128</v>
      </c>
      <c r="H8" s="46" t="s">
        <v>112</v>
      </c>
      <c r="I8" s="47">
        <v>475</v>
      </c>
      <c r="J8" s="48">
        <v>919.84</v>
      </c>
      <c r="K8" s="150"/>
      <c r="L8" s="150"/>
      <c r="M8" s="151"/>
      <c r="N8" s="152"/>
      <c r="O8" s="46" t="s">
        <v>113</v>
      </c>
      <c r="P8" s="46" t="s">
        <v>114</v>
      </c>
      <c r="Q8" s="46" t="s">
        <v>115</v>
      </c>
      <c r="R8" s="46" t="s">
        <v>116</v>
      </c>
      <c r="S8" s="46" t="s">
        <v>117</v>
      </c>
      <c r="T8" s="46" t="s">
        <v>118</v>
      </c>
      <c r="U8" s="46" t="s">
        <v>119</v>
      </c>
      <c r="V8" s="46" t="s">
        <v>120</v>
      </c>
      <c r="W8" s="46" t="s">
        <v>129</v>
      </c>
      <c r="X8" s="152"/>
      <c r="Y8" s="152"/>
      <c r="Z8" s="152"/>
      <c r="AA8" s="46">
        <v>10</v>
      </c>
      <c r="AB8" s="152"/>
      <c r="AC8" s="46" t="s">
        <v>82</v>
      </c>
      <c r="AD8" s="46"/>
      <c r="AE8" s="46">
        <v>1</v>
      </c>
      <c r="AF8" s="152"/>
      <c r="AG8" s="153"/>
      <c r="AH8" s="153"/>
      <c r="AI8" s="50"/>
      <c r="AJ8" s="106">
        <v>4</v>
      </c>
      <c r="AK8" s="52">
        <f t="shared" si="0"/>
        <v>8</v>
      </c>
      <c r="AL8" s="53">
        <f t="shared" si="1"/>
        <v>0</v>
      </c>
      <c r="AM8" s="54">
        <v>4</v>
      </c>
      <c r="AN8" s="55">
        <f t="shared" si="2"/>
        <v>8</v>
      </c>
      <c r="AO8" s="56">
        <f t="shared" si="3"/>
        <v>0</v>
      </c>
      <c r="AP8" s="15">
        <v>4</v>
      </c>
      <c r="AQ8" s="57">
        <f t="shared" si="4"/>
        <v>8</v>
      </c>
      <c r="AR8" s="58">
        <f t="shared" si="5"/>
        <v>0</v>
      </c>
      <c r="AS8" s="59">
        <v>8</v>
      </c>
      <c r="AT8" s="60">
        <f t="shared" si="6"/>
        <v>17</v>
      </c>
      <c r="AU8" s="61">
        <f t="shared" si="7"/>
        <v>0</v>
      </c>
      <c r="AV8" s="62">
        <v>7</v>
      </c>
      <c r="AW8" s="63">
        <f t="shared" si="8"/>
        <v>15</v>
      </c>
      <c r="AX8" s="64">
        <f t="shared" si="9"/>
        <v>0</v>
      </c>
      <c r="AY8" s="20">
        <v>9</v>
      </c>
      <c r="AZ8" s="65">
        <f t="shared" si="10"/>
        <v>19</v>
      </c>
      <c r="BA8" s="66">
        <f t="shared" si="11"/>
        <v>0</v>
      </c>
      <c r="BB8" s="67">
        <v>4</v>
      </c>
      <c r="BC8" s="68">
        <f t="shared" si="12"/>
        <v>8</v>
      </c>
      <c r="BD8" s="69">
        <f t="shared" si="13"/>
        <v>0</v>
      </c>
      <c r="BE8" s="70">
        <v>4</v>
      </c>
      <c r="BF8" s="71">
        <f t="shared" si="14"/>
        <v>8</v>
      </c>
      <c r="BG8" s="72">
        <f t="shared" si="15"/>
        <v>0</v>
      </c>
      <c r="BH8" s="73">
        <v>4</v>
      </c>
      <c r="BI8" s="74">
        <f t="shared" si="16"/>
        <v>8</v>
      </c>
      <c r="BJ8" s="75">
        <f t="shared" si="17"/>
        <v>0</v>
      </c>
      <c r="BK8" s="76"/>
      <c r="BL8" s="77">
        <f t="shared" si="18"/>
        <v>0</v>
      </c>
      <c r="BM8" s="78">
        <f t="shared" si="19"/>
        <v>0</v>
      </c>
      <c r="BN8" s="79"/>
      <c r="BO8" s="80">
        <f t="shared" si="20"/>
        <v>0</v>
      </c>
      <c r="BP8" s="81">
        <f t="shared" si="21"/>
        <v>0</v>
      </c>
      <c r="BQ8" s="82">
        <v>4</v>
      </c>
      <c r="BR8" s="83">
        <f t="shared" si="22"/>
        <v>8</v>
      </c>
      <c r="BS8" s="84">
        <f t="shared" si="23"/>
        <v>0</v>
      </c>
      <c r="BT8" s="85">
        <v>4</v>
      </c>
      <c r="BU8" s="86">
        <f t="shared" si="24"/>
        <v>8</v>
      </c>
      <c r="BV8" s="87">
        <f t="shared" si="25"/>
        <v>0</v>
      </c>
      <c r="BW8" s="88"/>
      <c r="BX8" s="89">
        <f t="shared" si="26"/>
        <v>0</v>
      </c>
      <c r="BY8" s="90">
        <f t="shared" si="27"/>
        <v>0</v>
      </c>
      <c r="BZ8" s="36"/>
      <c r="CA8" s="91">
        <f t="shared" si="28"/>
        <v>0</v>
      </c>
      <c r="CB8" s="92">
        <f t="shared" si="29"/>
        <v>0</v>
      </c>
      <c r="CC8" s="37">
        <v>4</v>
      </c>
      <c r="CD8" s="93">
        <f t="shared" si="30"/>
        <v>8</v>
      </c>
      <c r="CE8" s="94">
        <f t="shared" si="31"/>
        <v>0</v>
      </c>
      <c r="CF8" s="95"/>
      <c r="CG8" s="96">
        <f t="shared" si="32"/>
        <v>0</v>
      </c>
      <c r="CH8" s="97">
        <f t="shared" si="33"/>
        <v>0</v>
      </c>
      <c r="CI8" s="74"/>
      <c r="CJ8" s="74">
        <f t="shared" si="34"/>
        <v>0</v>
      </c>
      <c r="CK8" s="75">
        <f t="shared" si="35"/>
        <v>0</v>
      </c>
      <c r="CL8" s="98">
        <v>4</v>
      </c>
      <c r="CM8" s="98">
        <f t="shared" si="36"/>
        <v>8</v>
      </c>
      <c r="CN8" s="99">
        <f t="shared" si="37"/>
        <v>0</v>
      </c>
      <c r="CO8" s="100"/>
      <c r="CP8" s="100">
        <f t="shared" si="38"/>
        <v>0</v>
      </c>
      <c r="CQ8" s="101">
        <f t="shared" si="39"/>
        <v>0</v>
      </c>
      <c r="CR8" s="102"/>
      <c r="CS8" s="102">
        <f t="shared" si="40"/>
        <v>0</v>
      </c>
      <c r="CT8" s="41">
        <f t="shared" si="41"/>
        <v>0</v>
      </c>
      <c r="CU8" s="103">
        <f t="shared" si="42"/>
        <v>131</v>
      </c>
      <c r="CV8" s="103">
        <f t="shared" si="43"/>
        <v>26</v>
      </c>
      <c r="CW8" s="103">
        <f t="shared" si="44"/>
        <v>157</v>
      </c>
    </row>
    <row r="9" spans="1:101" ht="15" x14ac:dyDescent="0.25">
      <c r="A9" s="44" t="s">
        <v>130</v>
      </c>
      <c r="B9" s="44" t="s">
        <v>65</v>
      </c>
      <c r="C9" s="45" t="s">
        <v>131</v>
      </c>
      <c r="D9" s="46" t="s">
        <v>132</v>
      </c>
      <c r="E9" s="46" t="s">
        <v>133</v>
      </c>
      <c r="F9" s="46" t="s">
        <v>134</v>
      </c>
      <c r="G9" s="46" t="s">
        <v>135</v>
      </c>
      <c r="H9" s="46" t="s">
        <v>135</v>
      </c>
      <c r="I9" s="47">
        <v>1560</v>
      </c>
      <c r="J9" s="48">
        <v>25.84</v>
      </c>
      <c r="K9" s="107"/>
      <c r="L9" s="107"/>
      <c r="M9" s="149"/>
      <c r="N9" s="108"/>
      <c r="O9" s="46" t="s">
        <v>136</v>
      </c>
      <c r="P9" s="46" t="s">
        <v>137</v>
      </c>
      <c r="Q9" s="46" t="s">
        <v>138</v>
      </c>
      <c r="R9" s="46" t="s">
        <v>139</v>
      </c>
      <c r="S9" s="46" t="s">
        <v>140</v>
      </c>
      <c r="T9" s="46" t="s">
        <v>141</v>
      </c>
      <c r="U9" s="46" t="s">
        <v>142</v>
      </c>
      <c r="V9" s="46" t="s">
        <v>143</v>
      </c>
      <c r="W9" s="46" t="s">
        <v>144</v>
      </c>
      <c r="X9" s="108"/>
      <c r="Y9" s="108"/>
      <c r="Z9" s="108"/>
      <c r="AA9" s="46">
        <v>10</v>
      </c>
      <c r="AB9" s="108"/>
      <c r="AC9" s="46" t="s">
        <v>82</v>
      </c>
      <c r="AD9" s="46"/>
      <c r="AE9" s="46">
        <v>60</v>
      </c>
      <c r="AF9" s="108"/>
      <c r="AG9" s="109"/>
      <c r="AH9" s="109"/>
      <c r="AI9" s="50"/>
      <c r="AJ9" s="106">
        <v>1200</v>
      </c>
      <c r="AK9" s="52">
        <f t="shared" si="0"/>
        <v>2600</v>
      </c>
      <c r="AL9" s="53">
        <f t="shared" si="1"/>
        <v>0</v>
      </c>
      <c r="AM9" s="54">
        <v>1200</v>
      </c>
      <c r="AN9" s="55">
        <f t="shared" si="2"/>
        <v>2600</v>
      </c>
      <c r="AO9" s="56">
        <f t="shared" si="3"/>
        <v>0</v>
      </c>
      <c r="AP9" s="15">
        <v>2400</v>
      </c>
      <c r="AQ9" s="57">
        <f t="shared" si="4"/>
        <v>5200</v>
      </c>
      <c r="AR9" s="58">
        <f t="shared" si="5"/>
        <v>0</v>
      </c>
      <c r="AS9" s="59">
        <v>1200</v>
      </c>
      <c r="AT9" s="60">
        <f t="shared" si="6"/>
        <v>2600</v>
      </c>
      <c r="AU9" s="61">
        <f t="shared" si="7"/>
        <v>0</v>
      </c>
      <c r="AV9" s="62"/>
      <c r="AW9" s="63">
        <f t="shared" si="8"/>
        <v>0</v>
      </c>
      <c r="AX9" s="64">
        <f t="shared" si="9"/>
        <v>0</v>
      </c>
      <c r="AY9" s="20">
        <v>3600</v>
      </c>
      <c r="AZ9" s="65">
        <f t="shared" si="10"/>
        <v>7800</v>
      </c>
      <c r="BA9" s="66">
        <f t="shared" si="11"/>
        <v>0</v>
      </c>
      <c r="BB9" s="67"/>
      <c r="BC9" s="68">
        <f t="shared" si="12"/>
        <v>0</v>
      </c>
      <c r="BD9" s="69">
        <f t="shared" si="13"/>
        <v>0</v>
      </c>
      <c r="BE9" s="70"/>
      <c r="BF9" s="71">
        <f t="shared" si="14"/>
        <v>0</v>
      </c>
      <c r="BG9" s="72">
        <f t="shared" si="15"/>
        <v>0</v>
      </c>
      <c r="BH9" s="73"/>
      <c r="BI9" s="74">
        <f t="shared" si="16"/>
        <v>0</v>
      </c>
      <c r="BJ9" s="75">
        <f t="shared" si="17"/>
        <v>0</v>
      </c>
      <c r="BK9" s="76">
        <v>1200</v>
      </c>
      <c r="BL9" s="77">
        <f t="shared" si="18"/>
        <v>2600</v>
      </c>
      <c r="BM9" s="78">
        <f t="shared" si="19"/>
        <v>0</v>
      </c>
      <c r="BN9" s="79">
        <v>1200</v>
      </c>
      <c r="BO9" s="80">
        <f t="shared" si="20"/>
        <v>2600</v>
      </c>
      <c r="BP9" s="81">
        <f t="shared" si="21"/>
        <v>0</v>
      </c>
      <c r="BQ9" s="82"/>
      <c r="BR9" s="83">
        <f t="shared" si="22"/>
        <v>0</v>
      </c>
      <c r="BS9" s="84">
        <f t="shared" si="23"/>
        <v>0</v>
      </c>
      <c r="BT9" s="85">
        <v>600</v>
      </c>
      <c r="BU9" s="86">
        <f t="shared" si="24"/>
        <v>1300</v>
      </c>
      <c r="BV9" s="87">
        <f t="shared" si="25"/>
        <v>0</v>
      </c>
      <c r="BW9" s="88">
        <v>1200</v>
      </c>
      <c r="BX9" s="89">
        <f t="shared" si="26"/>
        <v>2600</v>
      </c>
      <c r="BY9" s="90">
        <f t="shared" si="27"/>
        <v>0</v>
      </c>
      <c r="BZ9" s="36">
        <v>2400</v>
      </c>
      <c r="CA9" s="91">
        <f t="shared" si="28"/>
        <v>5200</v>
      </c>
      <c r="CB9" s="92">
        <f t="shared" si="29"/>
        <v>0</v>
      </c>
      <c r="CC9" s="37"/>
      <c r="CD9" s="93">
        <f t="shared" si="30"/>
        <v>0</v>
      </c>
      <c r="CE9" s="94">
        <f t="shared" si="31"/>
        <v>0</v>
      </c>
      <c r="CF9" s="95">
        <v>3600</v>
      </c>
      <c r="CG9" s="96">
        <f t="shared" si="32"/>
        <v>7800</v>
      </c>
      <c r="CH9" s="97">
        <f t="shared" si="33"/>
        <v>0</v>
      </c>
      <c r="CI9" s="74"/>
      <c r="CJ9" s="74">
        <f t="shared" si="34"/>
        <v>0</v>
      </c>
      <c r="CK9" s="75">
        <f t="shared" si="35"/>
        <v>0</v>
      </c>
      <c r="CL9" s="98"/>
      <c r="CM9" s="98">
        <f t="shared" si="36"/>
        <v>0</v>
      </c>
      <c r="CN9" s="99">
        <f t="shared" si="37"/>
        <v>0</v>
      </c>
      <c r="CO9" s="100"/>
      <c r="CP9" s="100">
        <f t="shared" si="38"/>
        <v>0</v>
      </c>
      <c r="CQ9" s="101">
        <f t="shared" si="39"/>
        <v>0</v>
      </c>
      <c r="CR9" s="102"/>
      <c r="CS9" s="102">
        <f t="shared" si="40"/>
        <v>0</v>
      </c>
      <c r="CT9" s="41">
        <f t="shared" si="41"/>
        <v>0</v>
      </c>
      <c r="CU9" s="103">
        <f t="shared" si="42"/>
        <v>42900</v>
      </c>
      <c r="CV9" s="103">
        <f t="shared" si="43"/>
        <v>8580</v>
      </c>
      <c r="CW9" s="103">
        <f t="shared" si="44"/>
        <v>51480</v>
      </c>
    </row>
    <row r="10" spans="1:101" ht="15" x14ac:dyDescent="0.25">
      <c r="A10" s="44" t="s">
        <v>130</v>
      </c>
      <c r="B10" s="44" t="s">
        <v>102</v>
      </c>
      <c r="C10" s="45" t="s">
        <v>131</v>
      </c>
      <c r="D10" s="46" t="s">
        <v>132</v>
      </c>
      <c r="E10" s="46" t="s">
        <v>145</v>
      </c>
      <c r="F10" s="46" t="s">
        <v>134</v>
      </c>
      <c r="G10" s="46" t="s">
        <v>146</v>
      </c>
      <c r="H10" s="46" t="s">
        <v>147</v>
      </c>
      <c r="I10" s="47">
        <v>51480</v>
      </c>
      <c r="J10" s="48">
        <v>12</v>
      </c>
      <c r="K10" s="107"/>
      <c r="L10" s="107"/>
      <c r="M10" s="149"/>
      <c r="N10" s="108"/>
      <c r="O10" s="46" t="s">
        <v>136</v>
      </c>
      <c r="P10" s="46" t="s">
        <v>137</v>
      </c>
      <c r="Q10" s="46" t="s">
        <v>138</v>
      </c>
      <c r="R10" s="46" t="s">
        <v>139</v>
      </c>
      <c r="S10" s="46" t="s">
        <v>140</v>
      </c>
      <c r="T10" s="46" t="s">
        <v>141</v>
      </c>
      <c r="U10" s="46" t="s">
        <v>142</v>
      </c>
      <c r="V10" s="46" t="s">
        <v>148</v>
      </c>
      <c r="W10" s="46" t="s">
        <v>149</v>
      </c>
      <c r="X10" s="108"/>
      <c r="Y10" s="108"/>
      <c r="Z10" s="108"/>
      <c r="AA10" s="46">
        <v>10</v>
      </c>
      <c r="AB10" s="108"/>
      <c r="AC10" s="46" t="s">
        <v>82</v>
      </c>
      <c r="AD10" s="46"/>
      <c r="AE10" s="46">
        <v>120</v>
      </c>
      <c r="AF10" s="108"/>
      <c r="AG10" s="109"/>
      <c r="AH10" s="109"/>
      <c r="AI10" s="50"/>
      <c r="AJ10" s="106">
        <v>60</v>
      </c>
      <c r="AK10" s="52">
        <f t="shared" si="0"/>
        <v>130</v>
      </c>
      <c r="AL10" s="53">
        <f t="shared" si="1"/>
        <v>0</v>
      </c>
      <c r="AM10" s="54"/>
      <c r="AN10" s="55">
        <f t="shared" si="2"/>
        <v>0</v>
      </c>
      <c r="AO10" s="56">
        <f t="shared" si="3"/>
        <v>0</v>
      </c>
      <c r="AP10" s="15"/>
      <c r="AQ10" s="57">
        <f t="shared" si="4"/>
        <v>0</v>
      </c>
      <c r="AR10" s="58">
        <f t="shared" si="5"/>
        <v>0</v>
      </c>
      <c r="AS10" s="59"/>
      <c r="AT10" s="60">
        <f t="shared" si="6"/>
        <v>0</v>
      </c>
      <c r="AU10" s="61">
        <f t="shared" si="7"/>
        <v>0</v>
      </c>
      <c r="AV10" s="62"/>
      <c r="AW10" s="63">
        <f t="shared" si="8"/>
        <v>0</v>
      </c>
      <c r="AX10" s="64">
        <f t="shared" si="9"/>
        <v>0</v>
      </c>
      <c r="AY10" s="20"/>
      <c r="AZ10" s="65">
        <f t="shared" si="10"/>
        <v>0</v>
      </c>
      <c r="BA10" s="66">
        <f t="shared" si="11"/>
        <v>0</v>
      </c>
      <c r="BB10" s="67"/>
      <c r="BC10" s="68">
        <f t="shared" si="12"/>
        <v>0</v>
      </c>
      <c r="BD10" s="69">
        <f t="shared" si="13"/>
        <v>0</v>
      </c>
      <c r="BE10" s="70"/>
      <c r="BF10" s="71">
        <f t="shared" si="14"/>
        <v>0</v>
      </c>
      <c r="BG10" s="72">
        <f t="shared" si="15"/>
        <v>0</v>
      </c>
      <c r="BH10" s="73"/>
      <c r="BI10" s="74">
        <f t="shared" si="16"/>
        <v>0</v>
      </c>
      <c r="BJ10" s="75">
        <f t="shared" si="17"/>
        <v>0</v>
      </c>
      <c r="BK10" s="76">
        <v>120</v>
      </c>
      <c r="BL10" s="77">
        <f t="shared" si="18"/>
        <v>260</v>
      </c>
      <c r="BM10" s="78">
        <f t="shared" si="19"/>
        <v>0</v>
      </c>
      <c r="BN10" s="79"/>
      <c r="BO10" s="80">
        <f t="shared" si="20"/>
        <v>0</v>
      </c>
      <c r="BP10" s="81">
        <f t="shared" si="21"/>
        <v>0</v>
      </c>
      <c r="BQ10" s="82"/>
      <c r="BR10" s="83">
        <f t="shared" si="22"/>
        <v>0</v>
      </c>
      <c r="BS10" s="84">
        <f t="shared" si="23"/>
        <v>0</v>
      </c>
      <c r="BT10" s="85"/>
      <c r="BU10" s="86">
        <f t="shared" si="24"/>
        <v>0</v>
      </c>
      <c r="BV10" s="87">
        <f t="shared" si="25"/>
        <v>0</v>
      </c>
      <c r="BW10" s="88"/>
      <c r="BX10" s="89">
        <f t="shared" si="26"/>
        <v>0</v>
      </c>
      <c r="BY10" s="90">
        <f t="shared" si="27"/>
        <v>0</v>
      </c>
      <c r="BZ10" s="36"/>
      <c r="CA10" s="91">
        <f t="shared" si="28"/>
        <v>0</v>
      </c>
      <c r="CB10" s="92">
        <f t="shared" si="29"/>
        <v>0</v>
      </c>
      <c r="CC10" s="37"/>
      <c r="CD10" s="93">
        <f t="shared" si="30"/>
        <v>0</v>
      </c>
      <c r="CE10" s="94">
        <f t="shared" si="31"/>
        <v>0</v>
      </c>
      <c r="CF10" s="95">
        <v>420</v>
      </c>
      <c r="CG10" s="96">
        <f t="shared" si="32"/>
        <v>910</v>
      </c>
      <c r="CH10" s="97">
        <f t="shared" si="33"/>
        <v>0</v>
      </c>
      <c r="CI10" s="74"/>
      <c r="CJ10" s="74">
        <f t="shared" si="34"/>
        <v>0</v>
      </c>
      <c r="CK10" s="75">
        <f t="shared" si="35"/>
        <v>0</v>
      </c>
      <c r="CL10" s="98"/>
      <c r="CM10" s="98">
        <f t="shared" si="36"/>
        <v>0</v>
      </c>
      <c r="CN10" s="99">
        <f t="shared" si="37"/>
        <v>0</v>
      </c>
      <c r="CO10" s="100"/>
      <c r="CP10" s="100">
        <f t="shared" si="38"/>
        <v>0</v>
      </c>
      <c r="CQ10" s="101">
        <f t="shared" si="39"/>
        <v>0</v>
      </c>
      <c r="CR10" s="102"/>
      <c r="CS10" s="102">
        <f t="shared" si="40"/>
        <v>0</v>
      </c>
      <c r="CT10" s="41">
        <f t="shared" si="41"/>
        <v>0</v>
      </c>
      <c r="CU10" s="103">
        <f t="shared" si="42"/>
        <v>1300</v>
      </c>
      <c r="CV10" s="103">
        <f t="shared" si="43"/>
        <v>260</v>
      </c>
      <c r="CW10" s="103">
        <f t="shared" si="44"/>
        <v>1560</v>
      </c>
    </row>
    <row r="11" spans="1:101" ht="15" x14ac:dyDescent="0.25">
      <c r="A11" s="44" t="s">
        <v>150</v>
      </c>
      <c r="B11" s="44" t="s">
        <v>65</v>
      </c>
      <c r="C11" s="45" t="s">
        <v>151</v>
      </c>
      <c r="D11" s="46" t="s">
        <v>152</v>
      </c>
      <c r="E11" s="46" t="s">
        <v>153</v>
      </c>
      <c r="F11" s="46" t="s">
        <v>154</v>
      </c>
      <c r="G11" s="46" t="s">
        <v>155</v>
      </c>
      <c r="H11" s="46" t="s">
        <v>156</v>
      </c>
      <c r="I11" s="47">
        <v>10606</v>
      </c>
      <c r="J11" s="48">
        <v>20.65</v>
      </c>
      <c r="K11" s="48">
        <v>20.65</v>
      </c>
      <c r="L11" s="48">
        <v>219013.9</v>
      </c>
      <c r="M11" s="48">
        <f>L11</f>
        <v>219013.9</v>
      </c>
      <c r="N11" s="46">
        <v>0</v>
      </c>
      <c r="O11" s="46" t="s">
        <v>157</v>
      </c>
      <c r="P11" s="46" t="s">
        <v>158</v>
      </c>
      <c r="Q11" s="46" t="s">
        <v>159</v>
      </c>
      <c r="R11" s="46" t="s">
        <v>160</v>
      </c>
      <c r="S11" s="46" t="s">
        <v>161</v>
      </c>
      <c r="T11" s="46" t="s">
        <v>162</v>
      </c>
      <c r="U11" s="46" t="s">
        <v>119</v>
      </c>
      <c r="V11" s="46" t="s">
        <v>163</v>
      </c>
      <c r="W11" s="46" t="s">
        <v>164</v>
      </c>
      <c r="X11" s="46">
        <v>20.65</v>
      </c>
      <c r="Y11" s="46" t="s">
        <v>65</v>
      </c>
      <c r="Z11" s="46">
        <v>348</v>
      </c>
      <c r="AA11" s="46">
        <v>10</v>
      </c>
      <c r="AB11" s="46" t="s">
        <v>165</v>
      </c>
      <c r="AC11" s="46" t="s">
        <v>82</v>
      </c>
      <c r="AD11" s="46"/>
      <c r="AE11" s="46">
        <v>1</v>
      </c>
      <c r="AF11" s="46" t="s">
        <v>166</v>
      </c>
      <c r="AG11" s="49">
        <v>0</v>
      </c>
      <c r="AH11" s="49">
        <v>0</v>
      </c>
      <c r="AI11" s="50">
        <v>20.65</v>
      </c>
      <c r="AJ11" s="106">
        <v>237</v>
      </c>
      <c r="AK11" s="52">
        <f t="shared" si="0"/>
        <v>513</v>
      </c>
      <c r="AL11" s="53">
        <f t="shared" si="1"/>
        <v>10593.449999999999</v>
      </c>
      <c r="AM11" s="54">
        <v>296</v>
      </c>
      <c r="AN11" s="55">
        <f t="shared" si="2"/>
        <v>641</v>
      </c>
      <c r="AO11" s="56">
        <f t="shared" si="3"/>
        <v>13236.65</v>
      </c>
      <c r="AP11" s="15">
        <v>178</v>
      </c>
      <c r="AQ11" s="57">
        <f t="shared" si="4"/>
        <v>385</v>
      </c>
      <c r="AR11" s="58">
        <f t="shared" si="5"/>
        <v>7950.2499999999991</v>
      </c>
      <c r="AS11" s="59">
        <v>473</v>
      </c>
      <c r="AT11" s="60">
        <f t="shared" si="6"/>
        <v>1024</v>
      </c>
      <c r="AU11" s="61">
        <f t="shared" si="7"/>
        <v>21145.599999999999</v>
      </c>
      <c r="AV11" s="62">
        <v>828</v>
      </c>
      <c r="AW11" s="63">
        <f t="shared" si="8"/>
        <v>1794</v>
      </c>
      <c r="AX11" s="64">
        <f t="shared" si="9"/>
        <v>37046.1</v>
      </c>
      <c r="AY11" s="20">
        <v>947</v>
      </c>
      <c r="AZ11" s="65">
        <f t="shared" si="10"/>
        <v>2051</v>
      </c>
      <c r="BA11" s="66">
        <f t="shared" si="11"/>
        <v>42353.149999999994</v>
      </c>
      <c r="BB11" s="67">
        <v>118</v>
      </c>
      <c r="BC11" s="68">
        <f t="shared" si="12"/>
        <v>255</v>
      </c>
      <c r="BD11" s="69">
        <f t="shared" si="13"/>
        <v>5265.75</v>
      </c>
      <c r="BE11" s="70">
        <v>296</v>
      </c>
      <c r="BF11" s="71">
        <f t="shared" si="14"/>
        <v>641</v>
      </c>
      <c r="BG11" s="72">
        <f t="shared" si="15"/>
        <v>13236.65</v>
      </c>
      <c r="BH11" s="73">
        <v>335</v>
      </c>
      <c r="BI11" s="74">
        <f t="shared" si="16"/>
        <v>725</v>
      </c>
      <c r="BJ11" s="75">
        <f t="shared" si="17"/>
        <v>14971.249999999998</v>
      </c>
      <c r="BK11" s="76">
        <v>25</v>
      </c>
      <c r="BL11" s="77">
        <f t="shared" si="18"/>
        <v>54</v>
      </c>
      <c r="BM11" s="78">
        <f t="shared" si="19"/>
        <v>1115.0999999999999</v>
      </c>
      <c r="BN11" s="79">
        <v>25</v>
      </c>
      <c r="BO11" s="80">
        <f t="shared" si="20"/>
        <v>54</v>
      </c>
      <c r="BP11" s="81">
        <f t="shared" si="21"/>
        <v>1115.0999999999999</v>
      </c>
      <c r="BQ11" s="82">
        <v>50</v>
      </c>
      <c r="BR11" s="83">
        <f t="shared" si="22"/>
        <v>108</v>
      </c>
      <c r="BS11" s="84">
        <f t="shared" si="23"/>
        <v>2230.1999999999998</v>
      </c>
      <c r="BT11" s="85">
        <v>25</v>
      </c>
      <c r="BU11" s="86">
        <f t="shared" si="24"/>
        <v>54</v>
      </c>
      <c r="BV11" s="87">
        <f t="shared" si="25"/>
        <v>1115.0999999999999</v>
      </c>
      <c r="BW11" s="88">
        <v>25</v>
      </c>
      <c r="BX11" s="89">
        <f t="shared" si="26"/>
        <v>54</v>
      </c>
      <c r="BY11" s="90">
        <f t="shared" si="27"/>
        <v>1115.0999999999999</v>
      </c>
      <c r="BZ11" s="36">
        <v>50</v>
      </c>
      <c r="CA11" s="91">
        <f t="shared" si="28"/>
        <v>108</v>
      </c>
      <c r="CB11" s="92">
        <f t="shared" si="29"/>
        <v>2230.1999999999998</v>
      </c>
      <c r="CC11" s="37">
        <v>50</v>
      </c>
      <c r="CD11" s="93">
        <f t="shared" si="30"/>
        <v>108</v>
      </c>
      <c r="CE11" s="94">
        <f t="shared" si="31"/>
        <v>2230.1999999999998</v>
      </c>
      <c r="CF11" s="95">
        <v>25</v>
      </c>
      <c r="CG11" s="96">
        <f t="shared" si="32"/>
        <v>54</v>
      </c>
      <c r="CH11" s="97">
        <f t="shared" si="33"/>
        <v>1115.0999999999999</v>
      </c>
      <c r="CI11" s="74">
        <v>25</v>
      </c>
      <c r="CJ11" s="74">
        <f t="shared" si="34"/>
        <v>54</v>
      </c>
      <c r="CK11" s="75">
        <f t="shared" si="35"/>
        <v>1115.0999999999999</v>
      </c>
      <c r="CL11" s="98">
        <v>25</v>
      </c>
      <c r="CM11" s="98">
        <f t="shared" si="36"/>
        <v>54</v>
      </c>
      <c r="CN11" s="99">
        <f t="shared" si="37"/>
        <v>1115.0999999999999</v>
      </c>
      <c r="CO11" s="100">
        <v>25</v>
      </c>
      <c r="CP11" s="100">
        <f t="shared" si="38"/>
        <v>54</v>
      </c>
      <c r="CQ11" s="101">
        <f t="shared" si="39"/>
        <v>1115.0999999999999</v>
      </c>
      <c r="CR11" s="102">
        <v>25</v>
      </c>
      <c r="CS11" s="102">
        <f t="shared" si="40"/>
        <v>54</v>
      </c>
      <c r="CT11" s="41">
        <f t="shared" si="41"/>
        <v>1115.0999999999999</v>
      </c>
      <c r="CU11" s="103">
        <f t="shared" si="42"/>
        <v>8839</v>
      </c>
      <c r="CV11" s="103">
        <f t="shared" si="43"/>
        <v>1767</v>
      </c>
      <c r="CW11" s="103">
        <f t="shared" si="44"/>
        <v>10606</v>
      </c>
    </row>
    <row r="12" spans="1:101" ht="15" x14ac:dyDescent="0.25">
      <c r="A12" s="44" t="s">
        <v>167</v>
      </c>
      <c r="B12" s="44" t="s">
        <v>65</v>
      </c>
      <c r="C12" s="45" t="s">
        <v>168</v>
      </c>
      <c r="D12" s="46" t="s">
        <v>169</v>
      </c>
      <c r="E12" s="46" t="s">
        <v>170</v>
      </c>
      <c r="F12" s="46" t="s">
        <v>171</v>
      </c>
      <c r="G12" s="46" t="s">
        <v>172</v>
      </c>
      <c r="H12" s="46" t="s">
        <v>172</v>
      </c>
      <c r="I12" s="47">
        <v>1326</v>
      </c>
      <c r="J12" s="48">
        <v>186.55</v>
      </c>
      <c r="K12" s="107"/>
      <c r="L12" s="107"/>
      <c r="M12" s="149"/>
      <c r="N12" s="108"/>
      <c r="O12" s="46" t="s">
        <v>173</v>
      </c>
      <c r="P12" s="46" t="s">
        <v>174</v>
      </c>
      <c r="Q12" s="46" t="s">
        <v>175</v>
      </c>
      <c r="R12" s="46" t="s">
        <v>176</v>
      </c>
      <c r="S12" s="46" t="s">
        <v>177</v>
      </c>
      <c r="T12" s="46" t="s">
        <v>178</v>
      </c>
      <c r="U12" s="46" t="s">
        <v>77</v>
      </c>
      <c r="V12" s="46" t="s">
        <v>179</v>
      </c>
      <c r="W12" s="46" t="s">
        <v>180</v>
      </c>
      <c r="X12" s="108"/>
      <c r="Y12" s="108"/>
      <c r="Z12" s="108"/>
      <c r="AA12" s="46">
        <v>10</v>
      </c>
      <c r="AB12" s="108"/>
      <c r="AC12" s="46" t="s">
        <v>82</v>
      </c>
      <c r="AD12" s="46"/>
      <c r="AE12" s="46">
        <v>30</v>
      </c>
      <c r="AF12" s="108"/>
      <c r="AG12" s="109"/>
      <c r="AH12" s="109"/>
      <c r="AI12" s="50"/>
      <c r="AJ12" s="106"/>
      <c r="AK12" s="52">
        <f t="shared" si="0"/>
        <v>0</v>
      </c>
      <c r="AL12" s="53">
        <f t="shared" si="1"/>
        <v>0</v>
      </c>
      <c r="AM12" s="54"/>
      <c r="AN12" s="55">
        <f t="shared" si="2"/>
        <v>0</v>
      </c>
      <c r="AO12" s="56">
        <f t="shared" si="3"/>
        <v>0</v>
      </c>
      <c r="AP12" s="15"/>
      <c r="AQ12" s="57">
        <f t="shared" si="4"/>
        <v>0</v>
      </c>
      <c r="AR12" s="58">
        <f t="shared" si="5"/>
        <v>0</v>
      </c>
      <c r="AS12" s="59"/>
      <c r="AT12" s="60">
        <f t="shared" si="6"/>
        <v>0</v>
      </c>
      <c r="AU12" s="61">
        <f t="shared" si="7"/>
        <v>0</v>
      </c>
      <c r="AV12" s="62"/>
      <c r="AW12" s="63">
        <f t="shared" si="8"/>
        <v>0</v>
      </c>
      <c r="AX12" s="64">
        <f t="shared" si="9"/>
        <v>0</v>
      </c>
      <c r="AY12" s="20">
        <v>90</v>
      </c>
      <c r="AZ12" s="65">
        <f t="shared" si="10"/>
        <v>195</v>
      </c>
      <c r="BA12" s="66">
        <f t="shared" si="11"/>
        <v>0</v>
      </c>
      <c r="BB12" s="67"/>
      <c r="BC12" s="68">
        <f t="shared" si="12"/>
        <v>0</v>
      </c>
      <c r="BD12" s="69">
        <f t="shared" si="13"/>
        <v>0</v>
      </c>
      <c r="BE12" s="70"/>
      <c r="BF12" s="71">
        <f t="shared" si="14"/>
        <v>0</v>
      </c>
      <c r="BG12" s="72">
        <f t="shared" si="15"/>
        <v>0</v>
      </c>
      <c r="BH12" s="73"/>
      <c r="BI12" s="74">
        <f t="shared" si="16"/>
        <v>0</v>
      </c>
      <c r="BJ12" s="75">
        <f t="shared" si="17"/>
        <v>0</v>
      </c>
      <c r="BK12" s="76"/>
      <c r="BL12" s="77">
        <f t="shared" si="18"/>
        <v>0</v>
      </c>
      <c r="BM12" s="78">
        <f t="shared" si="19"/>
        <v>0</v>
      </c>
      <c r="BN12" s="79">
        <v>60</v>
      </c>
      <c r="BO12" s="80">
        <f t="shared" si="20"/>
        <v>130</v>
      </c>
      <c r="BP12" s="81">
        <f t="shared" si="21"/>
        <v>0</v>
      </c>
      <c r="BQ12" s="82">
        <v>60</v>
      </c>
      <c r="BR12" s="83">
        <f t="shared" si="22"/>
        <v>130</v>
      </c>
      <c r="BS12" s="84">
        <f t="shared" si="23"/>
        <v>0</v>
      </c>
      <c r="BT12" s="85">
        <v>60</v>
      </c>
      <c r="BU12" s="86">
        <f t="shared" si="24"/>
        <v>130</v>
      </c>
      <c r="BV12" s="87">
        <f t="shared" si="25"/>
        <v>0</v>
      </c>
      <c r="BW12" s="88">
        <v>60</v>
      </c>
      <c r="BX12" s="89">
        <f t="shared" si="26"/>
        <v>130</v>
      </c>
      <c r="BY12" s="90">
        <f t="shared" si="27"/>
        <v>0</v>
      </c>
      <c r="BZ12" s="36">
        <v>60</v>
      </c>
      <c r="CA12" s="91">
        <f t="shared" si="28"/>
        <v>130</v>
      </c>
      <c r="CB12" s="92">
        <f t="shared" si="29"/>
        <v>0</v>
      </c>
      <c r="CC12" s="37">
        <v>60</v>
      </c>
      <c r="CD12" s="93">
        <f t="shared" si="30"/>
        <v>130</v>
      </c>
      <c r="CE12" s="94">
        <f t="shared" si="31"/>
        <v>0</v>
      </c>
      <c r="CF12" s="95">
        <v>60</v>
      </c>
      <c r="CG12" s="96">
        <f t="shared" si="32"/>
        <v>130</v>
      </c>
      <c r="CH12" s="97">
        <f t="shared" si="33"/>
        <v>0</v>
      </c>
      <c r="CI12" s="74"/>
      <c r="CJ12" s="74">
        <f t="shared" si="34"/>
        <v>0</v>
      </c>
      <c r="CK12" s="75">
        <f t="shared" si="35"/>
        <v>0</v>
      </c>
      <c r="CL12" s="98"/>
      <c r="CM12" s="98">
        <f t="shared" si="36"/>
        <v>0</v>
      </c>
      <c r="CN12" s="99">
        <f t="shared" si="37"/>
        <v>0</v>
      </c>
      <c r="CO12" s="100"/>
      <c r="CP12" s="100">
        <f t="shared" si="38"/>
        <v>0</v>
      </c>
      <c r="CQ12" s="101">
        <f t="shared" si="39"/>
        <v>0</v>
      </c>
      <c r="CR12" s="102"/>
      <c r="CS12" s="102">
        <f t="shared" si="40"/>
        <v>0</v>
      </c>
      <c r="CT12" s="41">
        <f t="shared" si="41"/>
        <v>0</v>
      </c>
      <c r="CU12" s="103">
        <f t="shared" si="42"/>
        <v>1105</v>
      </c>
      <c r="CV12" s="103">
        <f t="shared" si="43"/>
        <v>221</v>
      </c>
      <c r="CW12" s="103">
        <f t="shared" si="44"/>
        <v>1326</v>
      </c>
    </row>
    <row r="13" spans="1:101" ht="15" x14ac:dyDescent="0.25">
      <c r="A13" s="44" t="s">
        <v>167</v>
      </c>
      <c r="B13" s="44" t="s">
        <v>102</v>
      </c>
      <c r="C13" s="45" t="s">
        <v>168</v>
      </c>
      <c r="D13" s="46" t="s">
        <v>169</v>
      </c>
      <c r="E13" s="46" t="s">
        <v>181</v>
      </c>
      <c r="F13" s="46" t="s">
        <v>171</v>
      </c>
      <c r="G13" s="46" t="s">
        <v>182</v>
      </c>
      <c r="H13" s="46" t="s">
        <v>182</v>
      </c>
      <c r="I13" s="47">
        <v>1326</v>
      </c>
      <c r="J13" s="48">
        <v>93.28</v>
      </c>
      <c r="K13" s="107"/>
      <c r="L13" s="107"/>
      <c r="M13" s="149"/>
      <c r="N13" s="108"/>
      <c r="O13" s="46" t="s">
        <v>173</v>
      </c>
      <c r="P13" s="46" t="s">
        <v>174</v>
      </c>
      <c r="Q13" s="46" t="s">
        <v>175</v>
      </c>
      <c r="R13" s="46" t="s">
        <v>176</v>
      </c>
      <c r="S13" s="46" t="s">
        <v>177</v>
      </c>
      <c r="T13" s="46" t="s">
        <v>178</v>
      </c>
      <c r="U13" s="46" t="s">
        <v>77</v>
      </c>
      <c r="V13" s="46" t="s">
        <v>183</v>
      </c>
      <c r="W13" s="46" t="s">
        <v>184</v>
      </c>
      <c r="X13" s="108"/>
      <c r="Y13" s="108"/>
      <c r="Z13" s="108"/>
      <c r="AA13" s="46">
        <v>10</v>
      </c>
      <c r="AB13" s="108"/>
      <c r="AC13" s="46" t="s">
        <v>82</v>
      </c>
      <c r="AD13" s="46"/>
      <c r="AE13" s="46">
        <v>60</v>
      </c>
      <c r="AF13" s="108"/>
      <c r="AG13" s="109"/>
      <c r="AH13" s="109"/>
      <c r="AI13" s="50"/>
      <c r="AJ13" s="106"/>
      <c r="AK13" s="52">
        <f t="shared" si="0"/>
        <v>0</v>
      </c>
      <c r="AL13" s="53">
        <f t="shared" si="1"/>
        <v>0</v>
      </c>
      <c r="AM13" s="54"/>
      <c r="AN13" s="55">
        <f t="shared" si="2"/>
        <v>0</v>
      </c>
      <c r="AO13" s="56">
        <f t="shared" si="3"/>
        <v>0</v>
      </c>
      <c r="AP13" s="15"/>
      <c r="AQ13" s="57">
        <f t="shared" si="4"/>
        <v>0</v>
      </c>
      <c r="AR13" s="58">
        <f t="shared" si="5"/>
        <v>0</v>
      </c>
      <c r="AS13" s="59"/>
      <c r="AT13" s="60">
        <f t="shared" si="6"/>
        <v>0</v>
      </c>
      <c r="AU13" s="61">
        <f t="shared" si="7"/>
        <v>0</v>
      </c>
      <c r="AV13" s="62"/>
      <c r="AW13" s="63">
        <f t="shared" si="8"/>
        <v>0</v>
      </c>
      <c r="AX13" s="64">
        <f t="shared" si="9"/>
        <v>0</v>
      </c>
      <c r="AY13" s="20">
        <v>90</v>
      </c>
      <c r="AZ13" s="65">
        <f t="shared" si="10"/>
        <v>195</v>
      </c>
      <c r="BA13" s="66">
        <f t="shared" si="11"/>
        <v>0</v>
      </c>
      <c r="BB13" s="67"/>
      <c r="BC13" s="68">
        <f t="shared" si="12"/>
        <v>0</v>
      </c>
      <c r="BD13" s="69">
        <f t="shared" si="13"/>
        <v>0</v>
      </c>
      <c r="BE13" s="70"/>
      <c r="BF13" s="71">
        <f t="shared" si="14"/>
        <v>0</v>
      </c>
      <c r="BG13" s="72">
        <f t="shared" si="15"/>
        <v>0</v>
      </c>
      <c r="BH13" s="73"/>
      <c r="BI13" s="74">
        <f t="shared" si="16"/>
        <v>0</v>
      </c>
      <c r="BJ13" s="75">
        <f t="shared" si="17"/>
        <v>0</v>
      </c>
      <c r="BK13" s="76"/>
      <c r="BL13" s="77">
        <f t="shared" si="18"/>
        <v>0</v>
      </c>
      <c r="BM13" s="78">
        <f t="shared" si="19"/>
        <v>0</v>
      </c>
      <c r="BN13" s="79">
        <v>60</v>
      </c>
      <c r="BO13" s="80">
        <f t="shared" si="20"/>
        <v>130</v>
      </c>
      <c r="BP13" s="81">
        <f t="shared" si="21"/>
        <v>0</v>
      </c>
      <c r="BQ13" s="82">
        <v>60</v>
      </c>
      <c r="BR13" s="83">
        <f t="shared" si="22"/>
        <v>130</v>
      </c>
      <c r="BS13" s="84">
        <f t="shared" si="23"/>
        <v>0</v>
      </c>
      <c r="BT13" s="85">
        <v>60</v>
      </c>
      <c r="BU13" s="86">
        <f t="shared" si="24"/>
        <v>130</v>
      </c>
      <c r="BV13" s="87">
        <f t="shared" si="25"/>
        <v>0</v>
      </c>
      <c r="BW13" s="88">
        <v>60</v>
      </c>
      <c r="BX13" s="89">
        <f t="shared" si="26"/>
        <v>130</v>
      </c>
      <c r="BY13" s="90">
        <f t="shared" si="27"/>
        <v>0</v>
      </c>
      <c r="BZ13" s="36">
        <v>60</v>
      </c>
      <c r="CA13" s="91">
        <f t="shared" si="28"/>
        <v>130</v>
      </c>
      <c r="CB13" s="92">
        <f t="shared" si="29"/>
        <v>0</v>
      </c>
      <c r="CC13" s="37">
        <v>60</v>
      </c>
      <c r="CD13" s="93">
        <f t="shared" si="30"/>
        <v>130</v>
      </c>
      <c r="CE13" s="94">
        <f t="shared" si="31"/>
        <v>0</v>
      </c>
      <c r="CF13" s="95">
        <v>60</v>
      </c>
      <c r="CG13" s="96">
        <f t="shared" si="32"/>
        <v>130</v>
      </c>
      <c r="CH13" s="97">
        <f t="shared" si="33"/>
        <v>0</v>
      </c>
      <c r="CI13" s="74"/>
      <c r="CJ13" s="74">
        <f t="shared" si="34"/>
        <v>0</v>
      </c>
      <c r="CK13" s="75">
        <f t="shared" si="35"/>
        <v>0</v>
      </c>
      <c r="CL13" s="98"/>
      <c r="CM13" s="98">
        <f t="shared" si="36"/>
        <v>0</v>
      </c>
      <c r="CN13" s="99">
        <f t="shared" si="37"/>
        <v>0</v>
      </c>
      <c r="CO13" s="100"/>
      <c r="CP13" s="100">
        <f t="shared" si="38"/>
        <v>0</v>
      </c>
      <c r="CQ13" s="101">
        <f t="shared" si="39"/>
        <v>0</v>
      </c>
      <c r="CR13" s="102"/>
      <c r="CS13" s="102">
        <f t="shared" si="40"/>
        <v>0</v>
      </c>
      <c r="CT13" s="41">
        <f t="shared" si="41"/>
        <v>0</v>
      </c>
      <c r="CU13" s="103">
        <f t="shared" si="42"/>
        <v>1105</v>
      </c>
      <c r="CV13" s="103">
        <f t="shared" si="43"/>
        <v>221</v>
      </c>
      <c r="CW13" s="103">
        <f t="shared" si="44"/>
        <v>1326</v>
      </c>
    </row>
    <row r="14" spans="1:101" ht="15" x14ac:dyDescent="0.25">
      <c r="A14" s="44" t="s">
        <v>185</v>
      </c>
      <c r="B14" s="44" t="s">
        <v>65</v>
      </c>
      <c r="C14" s="45" t="s">
        <v>186</v>
      </c>
      <c r="D14" s="46" t="s">
        <v>187</v>
      </c>
      <c r="E14" s="46" t="s">
        <v>188</v>
      </c>
      <c r="F14" s="46" t="s">
        <v>189</v>
      </c>
      <c r="G14" s="46" t="s">
        <v>190</v>
      </c>
      <c r="H14" s="46" t="s">
        <v>190</v>
      </c>
      <c r="I14" s="47">
        <v>12650</v>
      </c>
      <c r="J14" s="48">
        <v>639.47</v>
      </c>
      <c r="K14" s="107"/>
      <c r="L14" s="107"/>
      <c r="M14" s="107"/>
      <c r="N14" s="108"/>
      <c r="O14" s="46" t="s">
        <v>191</v>
      </c>
      <c r="P14" s="46" t="s">
        <v>192</v>
      </c>
      <c r="Q14" s="46" t="s">
        <v>193</v>
      </c>
      <c r="R14" s="46" t="s">
        <v>194</v>
      </c>
      <c r="S14" s="46" t="s">
        <v>195</v>
      </c>
      <c r="T14" s="46" t="s">
        <v>196</v>
      </c>
      <c r="U14" s="46" t="s">
        <v>119</v>
      </c>
      <c r="V14" s="46" t="s">
        <v>197</v>
      </c>
      <c r="W14" s="46" t="s">
        <v>198</v>
      </c>
      <c r="X14" s="108"/>
      <c r="Y14" s="108"/>
      <c r="Z14" s="108"/>
      <c r="AA14" s="46">
        <v>10</v>
      </c>
      <c r="AB14" s="108"/>
      <c r="AC14" s="46" t="s">
        <v>82</v>
      </c>
      <c r="AD14" s="46"/>
      <c r="AE14" s="46">
        <v>1</v>
      </c>
      <c r="AF14" s="108"/>
      <c r="AG14" s="109"/>
      <c r="AH14" s="109"/>
      <c r="AI14" s="50"/>
      <c r="AJ14" s="51">
        <v>110</v>
      </c>
      <c r="AK14" s="52">
        <f t="shared" si="0"/>
        <v>238</v>
      </c>
      <c r="AL14" s="53">
        <f t="shared" si="1"/>
        <v>0</v>
      </c>
      <c r="AM14" s="54">
        <v>265</v>
      </c>
      <c r="AN14" s="55">
        <f t="shared" si="2"/>
        <v>574</v>
      </c>
      <c r="AO14" s="56">
        <f t="shared" si="3"/>
        <v>0</v>
      </c>
      <c r="AP14" s="15">
        <v>215</v>
      </c>
      <c r="AQ14" s="57">
        <f t="shared" si="4"/>
        <v>465</v>
      </c>
      <c r="AR14" s="58">
        <f t="shared" si="5"/>
        <v>0</v>
      </c>
      <c r="AS14" s="59">
        <v>480</v>
      </c>
      <c r="AT14" s="60">
        <f t="shared" si="6"/>
        <v>1040</v>
      </c>
      <c r="AU14" s="61">
        <f t="shared" si="7"/>
        <v>0</v>
      </c>
      <c r="AV14" s="62">
        <v>710</v>
      </c>
      <c r="AW14" s="63">
        <f t="shared" si="8"/>
        <v>1538</v>
      </c>
      <c r="AX14" s="64">
        <f t="shared" si="9"/>
        <v>0</v>
      </c>
      <c r="AY14" s="65">
        <v>480</v>
      </c>
      <c r="AZ14" s="65">
        <f t="shared" si="10"/>
        <v>1040</v>
      </c>
      <c r="BA14" s="66">
        <f t="shared" si="11"/>
        <v>0</v>
      </c>
      <c r="BB14" s="67">
        <v>110</v>
      </c>
      <c r="BC14" s="68">
        <f t="shared" si="12"/>
        <v>238</v>
      </c>
      <c r="BD14" s="69">
        <f t="shared" si="13"/>
        <v>0</v>
      </c>
      <c r="BE14" s="70">
        <v>285</v>
      </c>
      <c r="BF14" s="71">
        <f t="shared" si="14"/>
        <v>617</v>
      </c>
      <c r="BG14" s="72">
        <f t="shared" si="15"/>
        <v>0</v>
      </c>
      <c r="BH14" s="73">
        <v>375</v>
      </c>
      <c r="BI14" s="74">
        <f t="shared" si="16"/>
        <v>812</v>
      </c>
      <c r="BJ14" s="75">
        <f t="shared" si="17"/>
        <v>0</v>
      </c>
      <c r="BK14" s="76">
        <v>215</v>
      </c>
      <c r="BL14" s="77">
        <f t="shared" si="18"/>
        <v>465</v>
      </c>
      <c r="BM14" s="78">
        <f t="shared" si="19"/>
        <v>0</v>
      </c>
      <c r="BN14" s="79">
        <v>265</v>
      </c>
      <c r="BO14" s="80">
        <f t="shared" si="20"/>
        <v>574</v>
      </c>
      <c r="BP14" s="81">
        <f t="shared" si="21"/>
        <v>0</v>
      </c>
      <c r="BQ14" s="82">
        <v>265</v>
      </c>
      <c r="BR14" s="83">
        <f t="shared" si="22"/>
        <v>574</v>
      </c>
      <c r="BS14" s="84">
        <f t="shared" si="23"/>
        <v>0</v>
      </c>
      <c r="BT14" s="85">
        <v>145</v>
      </c>
      <c r="BU14" s="86">
        <f t="shared" si="24"/>
        <v>314</v>
      </c>
      <c r="BV14" s="87">
        <f t="shared" si="25"/>
        <v>0</v>
      </c>
      <c r="BW14" s="88">
        <v>248</v>
      </c>
      <c r="BX14" s="89">
        <f t="shared" si="26"/>
        <v>537</v>
      </c>
      <c r="BY14" s="90">
        <f t="shared" si="27"/>
        <v>0</v>
      </c>
      <c r="BZ14" s="36">
        <v>360</v>
      </c>
      <c r="CA14" s="91">
        <f t="shared" si="28"/>
        <v>780</v>
      </c>
      <c r="CB14" s="92">
        <f t="shared" si="29"/>
        <v>0</v>
      </c>
      <c r="CC14" s="37">
        <v>90</v>
      </c>
      <c r="CD14" s="93">
        <f t="shared" si="30"/>
        <v>195</v>
      </c>
      <c r="CE14" s="94">
        <f t="shared" si="31"/>
        <v>0</v>
      </c>
      <c r="CF14" s="95">
        <v>250</v>
      </c>
      <c r="CG14" s="96">
        <f t="shared" si="32"/>
        <v>541</v>
      </c>
      <c r="CH14" s="97">
        <f t="shared" si="33"/>
        <v>0</v>
      </c>
      <c r="CI14" s="74"/>
      <c r="CJ14" s="74">
        <f t="shared" si="34"/>
        <v>0</v>
      </c>
      <c r="CK14" s="75">
        <f t="shared" si="35"/>
        <v>0</v>
      </c>
      <c r="CL14" s="98"/>
      <c r="CM14" s="98">
        <f t="shared" si="36"/>
        <v>0</v>
      </c>
      <c r="CN14" s="99">
        <f t="shared" si="37"/>
        <v>0</v>
      </c>
      <c r="CO14" s="100"/>
      <c r="CP14" s="100">
        <f t="shared" si="38"/>
        <v>0</v>
      </c>
      <c r="CQ14" s="101">
        <f t="shared" si="39"/>
        <v>0</v>
      </c>
      <c r="CR14" s="102"/>
      <c r="CS14" s="102">
        <f t="shared" si="40"/>
        <v>0</v>
      </c>
      <c r="CT14" s="41">
        <f t="shared" si="41"/>
        <v>0</v>
      </c>
      <c r="CU14" s="103">
        <f t="shared" si="42"/>
        <v>10542</v>
      </c>
      <c r="CV14" s="103">
        <f t="shared" si="43"/>
        <v>2108</v>
      </c>
      <c r="CW14" s="103">
        <f t="shared" si="44"/>
        <v>12650</v>
      </c>
    </row>
    <row r="15" spans="1:101" ht="15" x14ac:dyDescent="0.25">
      <c r="A15" s="44" t="s">
        <v>199</v>
      </c>
      <c r="B15" s="44" t="s">
        <v>65</v>
      </c>
      <c r="C15" s="45" t="s">
        <v>200</v>
      </c>
      <c r="D15" s="46" t="s">
        <v>201</v>
      </c>
      <c r="E15" s="46" t="s">
        <v>202</v>
      </c>
      <c r="F15" s="46" t="s">
        <v>203</v>
      </c>
      <c r="G15" s="46" t="s">
        <v>204</v>
      </c>
      <c r="H15" s="46" t="s">
        <v>204</v>
      </c>
      <c r="I15" s="47">
        <v>83503</v>
      </c>
      <c r="J15" s="48">
        <v>85.47</v>
      </c>
      <c r="K15" s="107"/>
      <c r="L15" s="107"/>
      <c r="M15" s="149"/>
      <c r="N15" s="108"/>
      <c r="O15" s="46" t="s">
        <v>205</v>
      </c>
      <c r="P15" s="46" t="s">
        <v>206</v>
      </c>
      <c r="Q15" s="46" t="s">
        <v>207</v>
      </c>
      <c r="R15" s="46" t="s">
        <v>208</v>
      </c>
      <c r="S15" s="46" t="s">
        <v>209</v>
      </c>
      <c r="T15" s="46" t="s">
        <v>210</v>
      </c>
      <c r="U15" s="46" t="s">
        <v>211</v>
      </c>
      <c r="V15" s="46" t="s">
        <v>212</v>
      </c>
      <c r="W15" s="46" t="s">
        <v>213</v>
      </c>
      <c r="X15" s="108"/>
      <c r="Y15" s="108"/>
      <c r="Z15" s="108"/>
      <c r="AA15" s="46">
        <v>10</v>
      </c>
      <c r="AB15" s="108"/>
      <c r="AC15" s="46" t="s">
        <v>82</v>
      </c>
      <c r="AD15" s="46"/>
      <c r="AE15" s="46">
        <v>112</v>
      </c>
      <c r="AF15" s="108"/>
      <c r="AG15" s="109"/>
      <c r="AH15" s="109"/>
      <c r="AI15" s="50"/>
      <c r="AJ15" s="51">
        <v>672</v>
      </c>
      <c r="AK15" s="52">
        <f t="shared" si="0"/>
        <v>1456</v>
      </c>
      <c r="AL15" s="53">
        <f t="shared" si="1"/>
        <v>0</v>
      </c>
      <c r="AM15" s="54">
        <v>672</v>
      </c>
      <c r="AN15" s="55">
        <f t="shared" si="2"/>
        <v>1456</v>
      </c>
      <c r="AO15" s="56">
        <f t="shared" si="3"/>
        <v>0</v>
      </c>
      <c r="AP15" s="15">
        <v>672</v>
      </c>
      <c r="AQ15" s="57">
        <f t="shared" si="4"/>
        <v>1456</v>
      </c>
      <c r="AR15" s="58">
        <f t="shared" si="5"/>
        <v>0</v>
      </c>
      <c r="AS15" s="59">
        <v>672</v>
      </c>
      <c r="AT15" s="60">
        <f t="shared" si="6"/>
        <v>1456</v>
      </c>
      <c r="AU15" s="61">
        <f t="shared" si="7"/>
        <v>0</v>
      </c>
      <c r="AV15" s="62">
        <v>672</v>
      </c>
      <c r="AW15" s="63">
        <f t="shared" si="8"/>
        <v>1456</v>
      </c>
      <c r="AX15" s="64">
        <f t="shared" si="9"/>
        <v>0</v>
      </c>
      <c r="AY15" s="65">
        <v>672</v>
      </c>
      <c r="AZ15" s="65">
        <f t="shared" si="10"/>
        <v>1456</v>
      </c>
      <c r="BA15" s="66">
        <f t="shared" si="11"/>
        <v>0</v>
      </c>
      <c r="BB15" s="67"/>
      <c r="BC15" s="68">
        <f t="shared" si="12"/>
        <v>0</v>
      </c>
      <c r="BD15" s="69">
        <f t="shared" si="13"/>
        <v>0</v>
      </c>
      <c r="BE15" s="70">
        <v>672</v>
      </c>
      <c r="BF15" s="71">
        <f t="shared" si="14"/>
        <v>1456</v>
      </c>
      <c r="BG15" s="72">
        <f t="shared" si="15"/>
        <v>0</v>
      </c>
      <c r="BH15" s="73">
        <v>672</v>
      </c>
      <c r="BI15" s="74">
        <f t="shared" si="16"/>
        <v>1456</v>
      </c>
      <c r="BJ15" s="75">
        <f t="shared" si="17"/>
        <v>0</v>
      </c>
      <c r="BK15" s="76">
        <v>672</v>
      </c>
      <c r="BL15" s="77">
        <f t="shared" si="18"/>
        <v>1456</v>
      </c>
      <c r="BM15" s="78">
        <f t="shared" si="19"/>
        <v>0</v>
      </c>
      <c r="BN15" s="79">
        <v>672</v>
      </c>
      <c r="BO15" s="80">
        <f t="shared" si="20"/>
        <v>1456</v>
      </c>
      <c r="BP15" s="81">
        <f t="shared" si="21"/>
        <v>0</v>
      </c>
      <c r="BQ15" s="82">
        <v>672</v>
      </c>
      <c r="BR15" s="83">
        <f t="shared" si="22"/>
        <v>1456</v>
      </c>
      <c r="BS15" s="84">
        <f t="shared" si="23"/>
        <v>0</v>
      </c>
      <c r="BT15" s="85">
        <v>672</v>
      </c>
      <c r="BU15" s="86">
        <f t="shared" si="24"/>
        <v>1456</v>
      </c>
      <c r="BV15" s="87">
        <f t="shared" si="25"/>
        <v>0</v>
      </c>
      <c r="BW15" s="88">
        <v>672</v>
      </c>
      <c r="BX15" s="89">
        <f t="shared" si="26"/>
        <v>1456</v>
      </c>
      <c r="BY15" s="90">
        <f t="shared" si="27"/>
        <v>0</v>
      </c>
      <c r="BZ15" s="36">
        <v>672</v>
      </c>
      <c r="CA15" s="91">
        <f t="shared" si="28"/>
        <v>1456</v>
      </c>
      <c r="CB15" s="92">
        <f t="shared" si="29"/>
        <v>0</v>
      </c>
      <c r="CC15" s="37">
        <v>672</v>
      </c>
      <c r="CD15" s="93">
        <f t="shared" si="30"/>
        <v>1456</v>
      </c>
      <c r="CE15" s="94">
        <f t="shared" si="31"/>
        <v>0</v>
      </c>
      <c r="CF15" s="95">
        <v>672</v>
      </c>
      <c r="CG15" s="96">
        <f t="shared" si="32"/>
        <v>1456</v>
      </c>
      <c r="CH15" s="97">
        <f t="shared" si="33"/>
        <v>0</v>
      </c>
      <c r="CI15" s="74">
        <v>672</v>
      </c>
      <c r="CJ15" s="74">
        <f t="shared" si="34"/>
        <v>1456</v>
      </c>
      <c r="CK15" s="75">
        <f t="shared" si="35"/>
        <v>0</v>
      </c>
      <c r="CL15" s="98"/>
      <c r="CM15" s="98">
        <f t="shared" si="36"/>
        <v>0</v>
      </c>
      <c r="CN15" s="99">
        <f t="shared" si="37"/>
        <v>0</v>
      </c>
      <c r="CO15" s="100"/>
      <c r="CP15" s="100">
        <f t="shared" si="38"/>
        <v>0</v>
      </c>
      <c r="CQ15" s="101">
        <f t="shared" si="39"/>
        <v>0</v>
      </c>
      <c r="CR15" s="102"/>
      <c r="CS15" s="102">
        <f t="shared" si="40"/>
        <v>0</v>
      </c>
      <c r="CT15" s="41">
        <f t="shared" si="41"/>
        <v>0</v>
      </c>
      <c r="CU15" s="103">
        <f t="shared" si="42"/>
        <v>24752</v>
      </c>
      <c r="CV15" s="103">
        <f t="shared" si="43"/>
        <v>4950</v>
      </c>
      <c r="CW15" s="103">
        <f t="shared" si="44"/>
        <v>29702</v>
      </c>
    </row>
    <row r="16" spans="1:101" ht="15" x14ac:dyDescent="0.25">
      <c r="A16" s="44" t="s">
        <v>199</v>
      </c>
      <c r="B16" s="44" t="s">
        <v>102</v>
      </c>
      <c r="C16" s="45" t="s">
        <v>200</v>
      </c>
      <c r="D16" s="46" t="s">
        <v>201</v>
      </c>
      <c r="E16" s="46" t="s">
        <v>214</v>
      </c>
      <c r="F16" s="46" t="s">
        <v>203</v>
      </c>
      <c r="G16" s="46" t="s">
        <v>204</v>
      </c>
      <c r="H16" s="46" t="s">
        <v>204</v>
      </c>
      <c r="I16" s="47">
        <v>29702</v>
      </c>
      <c r="J16" s="48">
        <v>85.47</v>
      </c>
      <c r="K16" s="107"/>
      <c r="L16" s="107"/>
      <c r="M16" s="149"/>
      <c r="N16" s="108"/>
      <c r="O16" s="46" t="s">
        <v>205</v>
      </c>
      <c r="P16" s="46" t="s">
        <v>206</v>
      </c>
      <c r="Q16" s="46" t="s">
        <v>207</v>
      </c>
      <c r="R16" s="46" t="s">
        <v>208</v>
      </c>
      <c r="S16" s="46" t="s">
        <v>209</v>
      </c>
      <c r="T16" s="46" t="s">
        <v>210</v>
      </c>
      <c r="U16" s="46" t="s">
        <v>211</v>
      </c>
      <c r="V16" s="46" t="s">
        <v>215</v>
      </c>
      <c r="W16" s="46" t="s">
        <v>216</v>
      </c>
      <c r="X16" s="108"/>
      <c r="Y16" s="108"/>
      <c r="Z16" s="108"/>
      <c r="AA16" s="46">
        <v>10</v>
      </c>
      <c r="AB16" s="108"/>
      <c r="AC16" s="46" t="s">
        <v>82</v>
      </c>
      <c r="AD16" s="46"/>
      <c r="AE16" s="46">
        <v>56</v>
      </c>
      <c r="AF16" s="108"/>
      <c r="AG16" s="109"/>
      <c r="AH16" s="109"/>
      <c r="AI16" s="50"/>
      <c r="AJ16" s="51">
        <v>672</v>
      </c>
      <c r="AK16" s="52">
        <f t="shared" si="0"/>
        <v>1456</v>
      </c>
      <c r="AL16" s="53">
        <f t="shared" si="1"/>
        <v>0</v>
      </c>
      <c r="AM16" s="54">
        <v>672</v>
      </c>
      <c r="AN16" s="55">
        <f t="shared" si="2"/>
        <v>1456</v>
      </c>
      <c r="AO16" s="56">
        <f t="shared" si="3"/>
        <v>0</v>
      </c>
      <c r="AP16" s="15">
        <v>672</v>
      </c>
      <c r="AQ16" s="57">
        <f t="shared" si="4"/>
        <v>1456</v>
      </c>
      <c r="AR16" s="58">
        <f t="shared" si="5"/>
        <v>0</v>
      </c>
      <c r="AS16" s="59">
        <v>672</v>
      </c>
      <c r="AT16" s="60">
        <f t="shared" si="6"/>
        <v>1456</v>
      </c>
      <c r="AU16" s="61">
        <f t="shared" si="7"/>
        <v>0</v>
      </c>
      <c r="AV16" s="62">
        <v>672</v>
      </c>
      <c r="AW16" s="63">
        <f t="shared" si="8"/>
        <v>1456</v>
      </c>
      <c r="AX16" s="64">
        <f t="shared" si="9"/>
        <v>0</v>
      </c>
      <c r="AY16" s="65">
        <v>672</v>
      </c>
      <c r="AZ16" s="65">
        <f t="shared" si="10"/>
        <v>1456</v>
      </c>
      <c r="BA16" s="66">
        <f t="shared" si="11"/>
        <v>0</v>
      </c>
      <c r="BB16" s="67"/>
      <c r="BC16" s="68">
        <f t="shared" si="12"/>
        <v>0</v>
      </c>
      <c r="BD16" s="69">
        <f t="shared" si="13"/>
        <v>0</v>
      </c>
      <c r="BE16" s="70">
        <v>672</v>
      </c>
      <c r="BF16" s="71">
        <f t="shared" si="14"/>
        <v>1456</v>
      </c>
      <c r="BG16" s="72">
        <f t="shared" si="15"/>
        <v>0</v>
      </c>
      <c r="BH16" s="73">
        <v>672</v>
      </c>
      <c r="BI16" s="74">
        <f t="shared" si="16"/>
        <v>1456</v>
      </c>
      <c r="BJ16" s="75">
        <f t="shared" si="17"/>
        <v>0</v>
      </c>
      <c r="BK16" s="76">
        <v>672</v>
      </c>
      <c r="BL16" s="77">
        <f t="shared" si="18"/>
        <v>1456</v>
      </c>
      <c r="BM16" s="78">
        <f t="shared" si="19"/>
        <v>0</v>
      </c>
      <c r="BN16" s="79">
        <v>672</v>
      </c>
      <c r="BO16" s="80">
        <f t="shared" si="20"/>
        <v>1456</v>
      </c>
      <c r="BP16" s="81">
        <f t="shared" si="21"/>
        <v>0</v>
      </c>
      <c r="BQ16" s="82">
        <v>672</v>
      </c>
      <c r="BR16" s="83">
        <f t="shared" si="22"/>
        <v>1456</v>
      </c>
      <c r="BS16" s="84">
        <f t="shared" si="23"/>
        <v>0</v>
      </c>
      <c r="BT16" s="85">
        <v>672</v>
      </c>
      <c r="BU16" s="86">
        <f t="shared" si="24"/>
        <v>1456</v>
      </c>
      <c r="BV16" s="87">
        <f t="shared" si="25"/>
        <v>0</v>
      </c>
      <c r="BW16" s="88">
        <v>672</v>
      </c>
      <c r="BX16" s="89">
        <f t="shared" si="26"/>
        <v>1456</v>
      </c>
      <c r="BY16" s="90">
        <f t="shared" si="27"/>
        <v>0</v>
      </c>
      <c r="BZ16" s="36">
        <v>672</v>
      </c>
      <c r="CA16" s="91">
        <f t="shared" si="28"/>
        <v>1456</v>
      </c>
      <c r="CB16" s="92">
        <f t="shared" si="29"/>
        <v>0</v>
      </c>
      <c r="CC16" s="37">
        <v>672</v>
      </c>
      <c r="CD16" s="93">
        <f t="shared" si="30"/>
        <v>1456</v>
      </c>
      <c r="CE16" s="94">
        <f t="shared" si="31"/>
        <v>0</v>
      </c>
      <c r="CF16" s="95">
        <v>672</v>
      </c>
      <c r="CG16" s="96">
        <f t="shared" si="32"/>
        <v>1456</v>
      </c>
      <c r="CH16" s="97">
        <f t="shared" si="33"/>
        <v>0</v>
      </c>
      <c r="CI16" s="74">
        <v>672</v>
      </c>
      <c r="CJ16" s="74">
        <f t="shared" si="34"/>
        <v>1456</v>
      </c>
      <c r="CK16" s="75">
        <f t="shared" si="35"/>
        <v>0</v>
      </c>
      <c r="CL16" s="98"/>
      <c r="CM16" s="98">
        <f t="shared" si="36"/>
        <v>0</v>
      </c>
      <c r="CN16" s="99">
        <f t="shared" si="37"/>
        <v>0</v>
      </c>
      <c r="CO16" s="100"/>
      <c r="CP16" s="100">
        <f t="shared" si="38"/>
        <v>0</v>
      </c>
      <c r="CQ16" s="101">
        <f t="shared" si="39"/>
        <v>0</v>
      </c>
      <c r="CR16" s="102"/>
      <c r="CS16" s="102">
        <f t="shared" si="40"/>
        <v>0</v>
      </c>
      <c r="CT16" s="41">
        <f t="shared" si="41"/>
        <v>0</v>
      </c>
      <c r="CU16" s="103">
        <f t="shared" si="42"/>
        <v>24752</v>
      </c>
      <c r="CV16" s="103">
        <f t="shared" si="43"/>
        <v>4950</v>
      </c>
      <c r="CW16" s="103">
        <f t="shared" si="44"/>
        <v>29702</v>
      </c>
    </row>
    <row r="17" spans="1:101" ht="15" x14ac:dyDescent="0.25">
      <c r="A17" s="44" t="s">
        <v>199</v>
      </c>
      <c r="B17" s="44" t="s">
        <v>126</v>
      </c>
      <c r="C17" s="45" t="s">
        <v>200</v>
      </c>
      <c r="D17" s="46" t="s">
        <v>201</v>
      </c>
      <c r="E17" s="46" t="s">
        <v>217</v>
      </c>
      <c r="F17" s="46" t="s">
        <v>203</v>
      </c>
      <c r="G17" s="46" t="s">
        <v>70</v>
      </c>
      <c r="H17" s="46" t="s">
        <v>70</v>
      </c>
      <c r="I17" s="47">
        <v>29702</v>
      </c>
      <c r="J17" s="48">
        <v>42.74</v>
      </c>
      <c r="K17" s="107"/>
      <c r="L17" s="107"/>
      <c r="M17" s="149"/>
      <c r="N17" s="108"/>
      <c r="O17" s="46" t="s">
        <v>205</v>
      </c>
      <c r="P17" s="46" t="s">
        <v>206</v>
      </c>
      <c r="Q17" s="46" t="s">
        <v>207</v>
      </c>
      <c r="R17" s="46" t="s">
        <v>208</v>
      </c>
      <c r="S17" s="46" t="s">
        <v>209</v>
      </c>
      <c r="T17" s="46" t="s">
        <v>210</v>
      </c>
      <c r="U17" s="46" t="s">
        <v>211</v>
      </c>
      <c r="V17" s="46" t="s">
        <v>218</v>
      </c>
      <c r="W17" s="46" t="s">
        <v>219</v>
      </c>
      <c r="X17" s="108"/>
      <c r="Y17" s="108"/>
      <c r="Z17" s="108"/>
      <c r="AA17" s="46">
        <v>10</v>
      </c>
      <c r="AB17" s="108"/>
      <c r="AC17" s="46" t="s">
        <v>82</v>
      </c>
      <c r="AD17" s="46"/>
      <c r="AE17" s="46">
        <v>56</v>
      </c>
      <c r="AF17" s="108"/>
      <c r="AG17" s="109"/>
      <c r="AH17" s="109"/>
      <c r="AI17" s="50"/>
      <c r="AJ17" s="51">
        <v>1460</v>
      </c>
      <c r="AK17" s="52">
        <f t="shared" si="0"/>
        <v>3163</v>
      </c>
      <c r="AL17" s="53">
        <f t="shared" si="1"/>
        <v>0</v>
      </c>
      <c r="AM17" s="54">
        <v>1460</v>
      </c>
      <c r="AN17" s="55">
        <f t="shared" si="2"/>
        <v>3163</v>
      </c>
      <c r="AO17" s="56">
        <f t="shared" si="3"/>
        <v>0</v>
      </c>
      <c r="AP17" s="15">
        <v>1460</v>
      </c>
      <c r="AQ17" s="57">
        <f t="shared" si="4"/>
        <v>3163</v>
      </c>
      <c r="AR17" s="58">
        <f t="shared" si="5"/>
        <v>0</v>
      </c>
      <c r="AS17" s="59">
        <v>1460</v>
      </c>
      <c r="AT17" s="60">
        <f t="shared" si="6"/>
        <v>3163</v>
      </c>
      <c r="AU17" s="61">
        <f t="shared" si="7"/>
        <v>0</v>
      </c>
      <c r="AV17" s="62">
        <v>2920</v>
      </c>
      <c r="AW17" s="63">
        <f t="shared" si="8"/>
        <v>6326</v>
      </c>
      <c r="AX17" s="64">
        <f t="shared" si="9"/>
        <v>0</v>
      </c>
      <c r="AY17" s="65">
        <v>2920</v>
      </c>
      <c r="AZ17" s="65">
        <f t="shared" si="10"/>
        <v>6326</v>
      </c>
      <c r="BA17" s="66">
        <f t="shared" si="11"/>
        <v>0</v>
      </c>
      <c r="BB17" s="67"/>
      <c r="BC17" s="68">
        <f t="shared" si="12"/>
        <v>0</v>
      </c>
      <c r="BD17" s="69">
        <f t="shared" si="13"/>
        <v>0</v>
      </c>
      <c r="BE17" s="70">
        <v>1460</v>
      </c>
      <c r="BF17" s="71">
        <f t="shared" si="14"/>
        <v>3163</v>
      </c>
      <c r="BG17" s="72">
        <f t="shared" si="15"/>
        <v>0</v>
      </c>
      <c r="BH17" s="73">
        <v>1460</v>
      </c>
      <c r="BI17" s="74">
        <f t="shared" si="16"/>
        <v>3163</v>
      </c>
      <c r="BJ17" s="75">
        <f t="shared" si="17"/>
        <v>0</v>
      </c>
      <c r="BK17" s="76">
        <v>1460</v>
      </c>
      <c r="BL17" s="77">
        <f t="shared" si="18"/>
        <v>3163</v>
      </c>
      <c r="BM17" s="78">
        <f t="shared" si="19"/>
        <v>0</v>
      </c>
      <c r="BN17" s="79">
        <v>2920</v>
      </c>
      <c r="BO17" s="80">
        <f t="shared" si="20"/>
        <v>6326</v>
      </c>
      <c r="BP17" s="81">
        <f t="shared" si="21"/>
        <v>0</v>
      </c>
      <c r="BQ17" s="82">
        <v>1460</v>
      </c>
      <c r="BR17" s="83">
        <f t="shared" si="22"/>
        <v>3163</v>
      </c>
      <c r="BS17" s="84">
        <f t="shared" si="23"/>
        <v>0</v>
      </c>
      <c r="BT17" s="85">
        <v>1460</v>
      </c>
      <c r="BU17" s="86">
        <f t="shared" si="24"/>
        <v>3163</v>
      </c>
      <c r="BV17" s="87">
        <f t="shared" si="25"/>
        <v>0</v>
      </c>
      <c r="BW17" s="88">
        <v>1460</v>
      </c>
      <c r="BX17" s="89">
        <f t="shared" si="26"/>
        <v>3163</v>
      </c>
      <c r="BY17" s="90">
        <f t="shared" si="27"/>
        <v>0</v>
      </c>
      <c r="BZ17" s="36">
        <v>2920</v>
      </c>
      <c r="CA17" s="91">
        <f t="shared" si="28"/>
        <v>6326</v>
      </c>
      <c r="CB17" s="92">
        <f t="shared" si="29"/>
        <v>0</v>
      </c>
      <c r="CC17" s="37">
        <v>1460</v>
      </c>
      <c r="CD17" s="93">
        <f t="shared" si="30"/>
        <v>3163</v>
      </c>
      <c r="CE17" s="94">
        <f t="shared" si="31"/>
        <v>0</v>
      </c>
      <c r="CF17" s="95">
        <v>2920</v>
      </c>
      <c r="CG17" s="96">
        <f t="shared" si="32"/>
        <v>6326</v>
      </c>
      <c r="CH17" s="97">
        <f t="shared" si="33"/>
        <v>0</v>
      </c>
      <c r="CI17" s="74">
        <v>1460</v>
      </c>
      <c r="CJ17" s="74">
        <f t="shared" si="34"/>
        <v>3163</v>
      </c>
      <c r="CK17" s="75">
        <f t="shared" si="35"/>
        <v>0</v>
      </c>
      <c r="CL17" s="98"/>
      <c r="CM17" s="98">
        <f t="shared" si="36"/>
        <v>0</v>
      </c>
      <c r="CN17" s="99">
        <f t="shared" si="37"/>
        <v>0</v>
      </c>
      <c r="CO17" s="100"/>
      <c r="CP17" s="100">
        <f t="shared" si="38"/>
        <v>0</v>
      </c>
      <c r="CQ17" s="101">
        <f t="shared" si="39"/>
        <v>0</v>
      </c>
      <c r="CR17" s="102"/>
      <c r="CS17" s="102">
        <f t="shared" si="40"/>
        <v>0</v>
      </c>
      <c r="CT17" s="41">
        <f t="shared" si="41"/>
        <v>0</v>
      </c>
      <c r="CU17" s="103">
        <f t="shared" si="42"/>
        <v>69586</v>
      </c>
      <c r="CV17" s="103">
        <f t="shared" si="43"/>
        <v>13917</v>
      </c>
      <c r="CW17" s="103">
        <f t="shared" si="44"/>
        <v>83503</v>
      </c>
    </row>
    <row r="18" spans="1:101" ht="15" x14ac:dyDescent="0.25">
      <c r="A18" s="44" t="s">
        <v>220</v>
      </c>
      <c r="B18" s="44" t="s">
        <v>65</v>
      </c>
      <c r="C18" s="45" t="s">
        <v>221</v>
      </c>
      <c r="D18" s="46" t="s">
        <v>222</v>
      </c>
      <c r="E18" s="46" t="s">
        <v>223</v>
      </c>
      <c r="F18" s="46" t="s">
        <v>224</v>
      </c>
      <c r="G18" s="46" t="s">
        <v>225</v>
      </c>
      <c r="H18" s="46" t="s">
        <v>226</v>
      </c>
      <c r="I18" s="47">
        <v>23779</v>
      </c>
      <c r="J18" s="48">
        <v>144.4</v>
      </c>
      <c r="K18" s="48">
        <v>144.4</v>
      </c>
      <c r="L18" s="48">
        <v>3433687.6</v>
      </c>
      <c r="M18" s="48">
        <f>L18</f>
        <v>3433687.6</v>
      </c>
      <c r="N18" s="46">
        <v>69.92</v>
      </c>
      <c r="O18" s="46" t="s">
        <v>227</v>
      </c>
      <c r="P18" s="46" t="s">
        <v>228</v>
      </c>
      <c r="Q18" s="46" t="s">
        <v>229</v>
      </c>
      <c r="R18" s="46" t="s">
        <v>230</v>
      </c>
      <c r="S18" s="46" t="s">
        <v>231</v>
      </c>
      <c r="T18" s="46" t="s">
        <v>232</v>
      </c>
      <c r="U18" s="46" t="s">
        <v>233</v>
      </c>
      <c r="V18" s="46" t="s">
        <v>234</v>
      </c>
      <c r="W18" s="46" t="s">
        <v>235</v>
      </c>
      <c r="X18" s="46">
        <v>320</v>
      </c>
      <c r="Y18" s="46" t="s">
        <v>80</v>
      </c>
      <c r="Z18" s="46">
        <v>2112.5100000000002</v>
      </c>
      <c r="AA18" s="46">
        <v>10</v>
      </c>
      <c r="AB18" s="46" t="s">
        <v>122</v>
      </c>
      <c r="AC18" s="46" t="s">
        <v>82</v>
      </c>
      <c r="AD18" s="46"/>
      <c r="AE18" s="46">
        <v>4</v>
      </c>
      <c r="AF18" s="46" t="s">
        <v>236</v>
      </c>
      <c r="AG18" s="49">
        <v>0</v>
      </c>
      <c r="AH18" s="49">
        <v>0</v>
      </c>
      <c r="AI18" s="50">
        <v>144.4</v>
      </c>
      <c r="AJ18" s="51">
        <v>160</v>
      </c>
      <c r="AK18" s="52">
        <f t="shared" si="0"/>
        <v>346</v>
      </c>
      <c r="AL18" s="53">
        <f t="shared" si="1"/>
        <v>49962.400000000001</v>
      </c>
      <c r="AM18" s="54">
        <v>784</v>
      </c>
      <c r="AN18" s="55">
        <f t="shared" si="2"/>
        <v>1698</v>
      </c>
      <c r="AO18" s="56">
        <f t="shared" si="3"/>
        <v>245191.2</v>
      </c>
      <c r="AP18" s="15">
        <v>748</v>
      </c>
      <c r="AQ18" s="57">
        <f t="shared" si="4"/>
        <v>1620</v>
      </c>
      <c r="AR18" s="58">
        <f t="shared" si="5"/>
        <v>233928</v>
      </c>
      <c r="AS18" s="59"/>
      <c r="AT18" s="60">
        <f t="shared" si="6"/>
        <v>0</v>
      </c>
      <c r="AU18" s="61">
        <f t="shared" si="7"/>
        <v>0</v>
      </c>
      <c r="AV18" s="62"/>
      <c r="AW18" s="63">
        <f t="shared" si="8"/>
        <v>0</v>
      </c>
      <c r="AX18" s="64">
        <f t="shared" si="9"/>
        <v>0</v>
      </c>
      <c r="AY18" s="65"/>
      <c r="AZ18" s="65">
        <f t="shared" si="10"/>
        <v>0</v>
      </c>
      <c r="BA18" s="66">
        <f t="shared" si="11"/>
        <v>0</v>
      </c>
      <c r="BB18" s="67">
        <v>480</v>
      </c>
      <c r="BC18" s="68">
        <f t="shared" si="12"/>
        <v>1040</v>
      </c>
      <c r="BD18" s="69">
        <f t="shared" si="13"/>
        <v>150176</v>
      </c>
      <c r="BE18" s="70">
        <v>1016</v>
      </c>
      <c r="BF18" s="71">
        <f t="shared" si="14"/>
        <v>2201</v>
      </c>
      <c r="BG18" s="72">
        <f t="shared" si="15"/>
        <v>317824.40000000002</v>
      </c>
      <c r="BH18" s="73"/>
      <c r="BI18" s="74">
        <f t="shared" si="16"/>
        <v>0</v>
      </c>
      <c r="BJ18" s="75">
        <f t="shared" si="17"/>
        <v>0</v>
      </c>
      <c r="BK18" s="76"/>
      <c r="BL18" s="77">
        <f t="shared" si="18"/>
        <v>0</v>
      </c>
      <c r="BM18" s="78">
        <f t="shared" si="19"/>
        <v>0</v>
      </c>
      <c r="BN18" s="79">
        <v>660</v>
      </c>
      <c r="BO18" s="80">
        <f t="shared" si="20"/>
        <v>1430</v>
      </c>
      <c r="BP18" s="81">
        <f t="shared" si="21"/>
        <v>206492</v>
      </c>
      <c r="BQ18" s="82">
        <v>1616</v>
      </c>
      <c r="BR18" s="83">
        <f t="shared" si="22"/>
        <v>3501</v>
      </c>
      <c r="BS18" s="84">
        <f t="shared" si="23"/>
        <v>505544.4</v>
      </c>
      <c r="BT18" s="85">
        <v>1760</v>
      </c>
      <c r="BU18" s="86">
        <f t="shared" si="24"/>
        <v>3813</v>
      </c>
      <c r="BV18" s="87">
        <f t="shared" si="25"/>
        <v>550597.20000000007</v>
      </c>
      <c r="BW18" s="88"/>
      <c r="BX18" s="89">
        <f t="shared" si="26"/>
        <v>0</v>
      </c>
      <c r="BY18" s="90">
        <f t="shared" si="27"/>
        <v>0</v>
      </c>
      <c r="BZ18" s="36">
        <v>784</v>
      </c>
      <c r="CA18" s="91">
        <f t="shared" si="28"/>
        <v>1698</v>
      </c>
      <c r="CB18" s="92">
        <f t="shared" si="29"/>
        <v>245191.2</v>
      </c>
      <c r="CC18" s="37">
        <v>464</v>
      </c>
      <c r="CD18" s="93">
        <f t="shared" si="30"/>
        <v>1005</v>
      </c>
      <c r="CE18" s="94">
        <f t="shared" si="31"/>
        <v>145122</v>
      </c>
      <c r="CF18" s="95">
        <v>676</v>
      </c>
      <c r="CG18" s="96">
        <f t="shared" si="32"/>
        <v>1464</v>
      </c>
      <c r="CH18" s="97">
        <f t="shared" si="33"/>
        <v>211401.60000000001</v>
      </c>
      <c r="CI18" s="74"/>
      <c r="CJ18" s="74">
        <f t="shared" si="34"/>
        <v>0</v>
      </c>
      <c r="CK18" s="75">
        <f t="shared" si="35"/>
        <v>0</v>
      </c>
      <c r="CL18" s="98"/>
      <c r="CM18" s="98">
        <f t="shared" si="36"/>
        <v>0</v>
      </c>
      <c r="CN18" s="99">
        <f t="shared" si="37"/>
        <v>0</v>
      </c>
      <c r="CO18" s="100"/>
      <c r="CP18" s="100">
        <f t="shared" si="38"/>
        <v>0</v>
      </c>
      <c r="CQ18" s="101">
        <f t="shared" si="39"/>
        <v>0</v>
      </c>
      <c r="CR18" s="102"/>
      <c r="CS18" s="102">
        <f t="shared" si="40"/>
        <v>0</v>
      </c>
      <c r="CT18" s="41">
        <f t="shared" si="41"/>
        <v>0</v>
      </c>
      <c r="CU18" s="103">
        <f t="shared" si="42"/>
        <v>19816</v>
      </c>
      <c r="CV18" s="103">
        <f t="shared" si="43"/>
        <v>3963</v>
      </c>
      <c r="CW18" s="103">
        <f t="shared" si="44"/>
        <v>23779</v>
      </c>
    </row>
    <row r="19" spans="1:101" ht="15" x14ac:dyDescent="0.25">
      <c r="A19" s="44" t="s">
        <v>237</v>
      </c>
      <c r="B19" s="44" t="s">
        <v>65</v>
      </c>
      <c r="C19" s="45" t="s">
        <v>238</v>
      </c>
      <c r="D19" s="46" t="s">
        <v>239</v>
      </c>
      <c r="E19" s="46" t="s">
        <v>240</v>
      </c>
      <c r="F19" s="46" t="s">
        <v>241</v>
      </c>
      <c r="G19" s="46" t="s">
        <v>242</v>
      </c>
      <c r="H19" s="46" t="s">
        <v>242</v>
      </c>
      <c r="I19" s="47">
        <v>18529</v>
      </c>
      <c r="J19" s="48">
        <v>7.8</v>
      </c>
      <c r="K19" s="48">
        <v>7.7272699999999999</v>
      </c>
      <c r="L19" s="48">
        <v>143178.58583</v>
      </c>
      <c r="M19" s="148">
        <f>SUM(L19,L20)</f>
        <v>163566.29415</v>
      </c>
      <c r="N19" s="46">
        <v>50</v>
      </c>
      <c r="O19" s="46" t="s">
        <v>243</v>
      </c>
      <c r="P19" s="46" t="s">
        <v>244</v>
      </c>
      <c r="Q19" s="46" t="s">
        <v>245</v>
      </c>
      <c r="R19" s="46" t="s">
        <v>246</v>
      </c>
      <c r="S19" s="46" t="s">
        <v>247</v>
      </c>
      <c r="T19" s="46" t="s">
        <v>248</v>
      </c>
      <c r="U19" s="46" t="s">
        <v>97</v>
      </c>
      <c r="V19" s="46" t="s">
        <v>240</v>
      </c>
      <c r="W19" s="46" t="s">
        <v>249</v>
      </c>
      <c r="X19" s="46">
        <v>7.73</v>
      </c>
      <c r="Y19" s="46" t="s">
        <v>126</v>
      </c>
      <c r="Z19" s="46">
        <v>17</v>
      </c>
      <c r="AA19" s="46">
        <v>10</v>
      </c>
      <c r="AB19" s="46" t="s">
        <v>250</v>
      </c>
      <c r="AC19" s="46" t="s">
        <v>82</v>
      </c>
      <c r="AD19" s="46"/>
      <c r="AE19" s="46">
        <v>1</v>
      </c>
      <c r="AF19" s="46" t="s">
        <v>166</v>
      </c>
      <c r="AG19" s="49">
        <v>50</v>
      </c>
      <c r="AH19" s="49">
        <v>-1.248000615</v>
      </c>
      <c r="AI19" s="50">
        <v>7.7272699999999999</v>
      </c>
      <c r="AJ19" s="51">
        <v>800</v>
      </c>
      <c r="AK19" s="52">
        <f t="shared" si="0"/>
        <v>1733</v>
      </c>
      <c r="AL19" s="53">
        <f t="shared" si="1"/>
        <v>13391.358909999999</v>
      </c>
      <c r="AM19" s="54">
        <v>200</v>
      </c>
      <c r="AN19" s="55">
        <f t="shared" si="2"/>
        <v>433</v>
      </c>
      <c r="AO19" s="56">
        <f t="shared" si="3"/>
        <v>3345.9079099999999</v>
      </c>
      <c r="AP19" s="15">
        <v>400</v>
      </c>
      <c r="AQ19" s="57">
        <f t="shared" si="4"/>
        <v>866</v>
      </c>
      <c r="AR19" s="58">
        <f t="shared" si="5"/>
        <v>6691.8158199999998</v>
      </c>
      <c r="AS19" s="59">
        <v>30</v>
      </c>
      <c r="AT19" s="60">
        <f t="shared" si="6"/>
        <v>65</v>
      </c>
      <c r="AU19" s="61">
        <f t="shared" si="7"/>
        <v>502.27254999999997</v>
      </c>
      <c r="AV19" s="62">
        <v>600</v>
      </c>
      <c r="AW19" s="63">
        <f t="shared" si="8"/>
        <v>1300</v>
      </c>
      <c r="AX19" s="64">
        <f t="shared" si="9"/>
        <v>10045.450999999999</v>
      </c>
      <c r="AY19" s="65">
        <v>400</v>
      </c>
      <c r="AZ19" s="65">
        <f t="shared" si="10"/>
        <v>866</v>
      </c>
      <c r="BA19" s="66">
        <f t="shared" si="11"/>
        <v>6691.8158199999998</v>
      </c>
      <c r="BB19" s="67">
        <v>250</v>
      </c>
      <c r="BC19" s="68">
        <f t="shared" si="12"/>
        <v>541</v>
      </c>
      <c r="BD19" s="69">
        <f t="shared" si="13"/>
        <v>4180.4530699999996</v>
      </c>
      <c r="BE19" s="70">
        <v>1000</v>
      </c>
      <c r="BF19" s="71">
        <f t="shared" si="14"/>
        <v>2166</v>
      </c>
      <c r="BG19" s="72">
        <f t="shared" si="15"/>
        <v>16737.266820000001</v>
      </c>
      <c r="BH19" s="73">
        <v>300</v>
      </c>
      <c r="BI19" s="74">
        <f t="shared" si="16"/>
        <v>650</v>
      </c>
      <c r="BJ19" s="75">
        <f t="shared" si="17"/>
        <v>5022.7254999999996</v>
      </c>
      <c r="BK19" s="76">
        <v>250</v>
      </c>
      <c r="BL19" s="77">
        <f t="shared" si="18"/>
        <v>541</v>
      </c>
      <c r="BM19" s="78">
        <f t="shared" si="19"/>
        <v>4180.4530699999996</v>
      </c>
      <c r="BN19" s="79">
        <v>600</v>
      </c>
      <c r="BO19" s="80">
        <f t="shared" si="20"/>
        <v>1300</v>
      </c>
      <c r="BP19" s="81">
        <f t="shared" si="21"/>
        <v>10045.450999999999</v>
      </c>
      <c r="BQ19" s="82">
        <v>1000</v>
      </c>
      <c r="BR19" s="83">
        <f t="shared" si="22"/>
        <v>2166</v>
      </c>
      <c r="BS19" s="84">
        <f t="shared" si="23"/>
        <v>16737.266820000001</v>
      </c>
      <c r="BT19" s="85">
        <v>200</v>
      </c>
      <c r="BU19" s="86">
        <f t="shared" si="24"/>
        <v>433</v>
      </c>
      <c r="BV19" s="87">
        <f t="shared" si="25"/>
        <v>3345.9079099999999</v>
      </c>
      <c r="BW19" s="88">
        <v>50</v>
      </c>
      <c r="BX19" s="89">
        <f t="shared" si="26"/>
        <v>108</v>
      </c>
      <c r="BY19" s="90">
        <f t="shared" si="27"/>
        <v>834.54516000000001</v>
      </c>
      <c r="BZ19" s="36">
        <v>300</v>
      </c>
      <c r="CA19" s="91">
        <f t="shared" si="28"/>
        <v>650</v>
      </c>
      <c r="CB19" s="92">
        <f t="shared" si="29"/>
        <v>5022.7254999999996</v>
      </c>
      <c r="CC19" s="37">
        <v>400</v>
      </c>
      <c r="CD19" s="93">
        <f t="shared" si="30"/>
        <v>866</v>
      </c>
      <c r="CE19" s="94">
        <f t="shared" si="31"/>
        <v>6691.8158199999998</v>
      </c>
      <c r="CF19" s="95">
        <v>100</v>
      </c>
      <c r="CG19" s="96">
        <f t="shared" si="32"/>
        <v>216</v>
      </c>
      <c r="CH19" s="97">
        <f t="shared" si="33"/>
        <v>1669.09032</v>
      </c>
      <c r="CI19" s="74">
        <v>150</v>
      </c>
      <c r="CJ19" s="74">
        <f t="shared" si="34"/>
        <v>325</v>
      </c>
      <c r="CK19" s="75">
        <f t="shared" si="35"/>
        <v>2511.3627499999998</v>
      </c>
      <c r="CL19" s="98">
        <v>50</v>
      </c>
      <c r="CM19" s="98">
        <f t="shared" si="36"/>
        <v>108</v>
      </c>
      <c r="CN19" s="99">
        <f t="shared" si="37"/>
        <v>834.54516000000001</v>
      </c>
      <c r="CO19" s="100">
        <v>50</v>
      </c>
      <c r="CP19" s="100">
        <f t="shared" si="38"/>
        <v>108</v>
      </c>
      <c r="CQ19" s="101">
        <f t="shared" si="39"/>
        <v>834.54516000000001</v>
      </c>
      <c r="CR19" s="102"/>
      <c r="CS19" s="102">
        <f t="shared" si="40"/>
        <v>0</v>
      </c>
      <c r="CT19" s="41">
        <f t="shared" si="41"/>
        <v>0</v>
      </c>
      <c r="CU19" s="103">
        <f t="shared" si="42"/>
        <v>15441</v>
      </c>
      <c r="CV19" s="103">
        <f t="shared" si="43"/>
        <v>3088</v>
      </c>
      <c r="CW19" s="103">
        <f t="shared" si="44"/>
        <v>18529</v>
      </c>
    </row>
    <row r="20" spans="1:101" ht="15" x14ac:dyDescent="0.25">
      <c r="A20" s="44" t="s">
        <v>237</v>
      </c>
      <c r="B20" s="44" t="s">
        <v>102</v>
      </c>
      <c r="C20" s="45" t="s">
        <v>238</v>
      </c>
      <c r="D20" s="46" t="s">
        <v>239</v>
      </c>
      <c r="E20" s="46" t="s">
        <v>251</v>
      </c>
      <c r="F20" s="46" t="s">
        <v>241</v>
      </c>
      <c r="G20" s="46" t="s">
        <v>252</v>
      </c>
      <c r="H20" s="46" t="s">
        <v>253</v>
      </c>
      <c r="I20" s="47">
        <v>26384</v>
      </c>
      <c r="J20" s="48">
        <v>0.8</v>
      </c>
      <c r="K20" s="48">
        <v>0.77273000000000003</v>
      </c>
      <c r="L20" s="48">
        <v>20387.708320000002</v>
      </c>
      <c r="M20" s="148"/>
      <c r="N20" s="46">
        <v>50</v>
      </c>
      <c r="O20" s="46" t="s">
        <v>254</v>
      </c>
      <c r="P20" s="46" t="s">
        <v>244</v>
      </c>
      <c r="Q20" s="46" t="s">
        <v>245</v>
      </c>
      <c r="R20" s="46" t="s">
        <v>246</v>
      </c>
      <c r="S20" s="46" t="s">
        <v>247</v>
      </c>
      <c r="T20" s="46" t="s">
        <v>248</v>
      </c>
      <c r="U20" s="46" t="s">
        <v>255</v>
      </c>
      <c r="V20" s="46" t="s">
        <v>251</v>
      </c>
      <c r="W20" s="46" t="s">
        <v>256</v>
      </c>
      <c r="X20" s="46">
        <v>0.77</v>
      </c>
      <c r="Y20" s="46" t="s">
        <v>126</v>
      </c>
      <c r="Z20" s="46">
        <v>17</v>
      </c>
      <c r="AA20" s="46">
        <v>10</v>
      </c>
      <c r="AB20" s="46" t="s">
        <v>250</v>
      </c>
      <c r="AC20" s="46" t="s">
        <v>82</v>
      </c>
      <c r="AD20" s="46"/>
      <c r="AE20" s="46">
        <v>10</v>
      </c>
      <c r="AF20" s="46" t="s">
        <v>166</v>
      </c>
      <c r="AG20" s="49">
        <v>50</v>
      </c>
      <c r="AH20" s="49">
        <v>-1.248000615</v>
      </c>
      <c r="AI20" s="50">
        <v>0.77273000000000003</v>
      </c>
      <c r="AJ20" s="51">
        <v>1000</v>
      </c>
      <c r="AK20" s="52">
        <f t="shared" si="0"/>
        <v>2166</v>
      </c>
      <c r="AL20" s="53">
        <f t="shared" si="1"/>
        <v>1673.7331799999999</v>
      </c>
      <c r="AM20" s="54">
        <v>400</v>
      </c>
      <c r="AN20" s="55">
        <f t="shared" si="2"/>
        <v>866</v>
      </c>
      <c r="AO20" s="56">
        <f t="shared" si="3"/>
        <v>669.18417999999997</v>
      </c>
      <c r="AP20" s="15">
        <v>450</v>
      </c>
      <c r="AQ20" s="57">
        <f t="shared" si="4"/>
        <v>975</v>
      </c>
      <c r="AR20" s="58">
        <f t="shared" si="5"/>
        <v>753.41174999999998</v>
      </c>
      <c r="AS20" s="59">
        <v>6000</v>
      </c>
      <c r="AT20" s="60">
        <f t="shared" si="6"/>
        <v>13000</v>
      </c>
      <c r="AU20" s="61">
        <f t="shared" si="7"/>
        <v>10045.49</v>
      </c>
      <c r="AV20" s="62">
        <v>400</v>
      </c>
      <c r="AW20" s="63">
        <f t="shared" si="8"/>
        <v>866</v>
      </c>
      <c r="AX20" s="64">
        <f t="shared" si="9"/>
        <v>669.18417999999997</v>
      </c>
      <c r="AY20" s="65">
        <v>700</v>
      </c>
      <c r="AZ20" s="65">
        <f t="shared" si="10"/>
        <v>1516</v>
      </c>
      <c r="BA20" s="66">
        <f t="shared" si="11"/>
        <v>1171.45868</v>
      </c>
      <c r="BB20" s="67"/>
      <c r="BC20" s="68">
        <f t="shared" si="12"/>
        <v>0</v>
      </c>
      <c r="BD20" s="69">
        <f t="shared" si="13"/>
        <v>0</v>
      </c>
      <c r="BE20" s="70">
        <v>100</v>
      </c>
      <c r="BF20" s="71">
        <f t="shared" si="14"/>
        <v>216</v>
      </c>
      <c r="BG20" s="72">
        <f t="shared" si="15"/>
        <v>166.90968000000001</v>
      </c>
      <c r="BH20" s="73">
        <v>800</v>
      </c>
      <c r="BI20" s="74">
        <f t="shared" si="16"/>
        <v>1733</v>
      </c>
      <c r="BJ20" s="75">
        <f t="shared" si="17"/>
        <v>1339.1410900000001</v>
      </c>
      <c r="BK20" s="76"/>
      <c r="BL20" s="77">
        <f t="shared" si="18"/>
        <v>0</v>
      </c>
      <c r="BM20" s="78">
        <f t="shared" si="19"/>
        <v>0</v>
      </c>
      <c r="BN20" s="79"/>
      <c r="BO20" s="80">
        <f t="shared" si="20"/>
        <v>0</v>
      </c>
      <c r="BP20" s="81">
        <f t="shared" si="21"/>
        <v>0</v>
      </c>
      <c r="BQ20" s="82"/>
      <c r="BR20" s="83">
        <f t="shared" si="22"/>
        <v>0</v>
      </c>
      <c r="BS20" s="84">
        <f t="shared" si="23"/>
        <v>0</v>
      </c>
      <c r="BT20" s="85"/>
      <c r="BU20" s="86">
        <f t="shared" si="24"/>
        <v>0</v>
      </c>
      <c r="BV20" s="87">
        <f t="shared" si="25"/>
        <v>0</v>
      </c>
      <c r="BW20" s="88"/>
      <c r="BX20" s="89">
        <f t="shared" si="26"/>
        <v>0</v>
      </c>
      <c r="BY20" s="90">
        <f t="shared" si="27"/>
        <v>0</v>
      </c>
      <c r="BZ20" s="36"/>
      <c r="CA20" s="91">
        <f t="shared" si="28"/>
        <v>0</v>
      </c>
      <c r="CB20" s="92">
        <f t="shared" si="29"/>
        <v>0</v>
      </c>
      <c r="CC20" s="37"/>
      <c r="CD20" s="93">
        <f t="shared" si="30"/>
        <v>0</v>
      </c>
      <c r="CE20" s="94">
        <f t="shared" si="31"/>
        <v>0</v>
      </c>
      <c r="CF20" s="95"/>
      <c r="CG20" s="96">
        <f t="shared" si="32"/>
        <v>0</v>
      </c>
      <c r="CH20" s="97">
        <f t="shared" si="33"/>
        <v>0</v>
      </c>
      <c r="CI20" s="74">
        <v>200</v>
      </c>
      <c r="CJ20" s="74">
        <f t="shared" si="34"/>
        <v>433</v>
      </c>
      <c r="CK20" s="75">
        <f t="shared" si="35"/>
        <v>334.59208999999998</v>
      </c>
      <c r="CL20" s="98">
        <v>50</v>
      </c>
      <c r="CM20" s="98">
        <f t="shared" si="36"/>
        <v>108</v>
      </c>
      <c r="CN20" s="99">
        <f t="shared" si="37"/>
        <v>83.454840000000004</v>
      </c>
      <c r="CO20" s="100">
        <v>50</v>
      </c>
      <c r="CP20" s="100">
        <f t="shared" si="38"/>
        <v>108</v>
      </c>
      <c r="CQ20" s="101">
        <f t="shared" si="39"/>
        <v>83.454840000000004</v>
      </c>
      <c r="CR20" s="102"/>
      <c r="CS20" s="102">
        <f t="shared" si="40"/>
        <v>0</v>
      </c>
      <c r="CT20" s="41">
        <f t="shared" si="41"/>
        <v>0</v>
      </c>
      <c r="CU20" s="103">
        <f t="shared" si="42"/>
        <v>21987</v>
      </c>
      <c r="CV20" s="103">
        <f t="shared" si="43"/>
        <v>4397</v>
      </c>
      <c r="CW20" s="103">
        <f t="shared" si="44"/>
        <v>26384</v>
      </c>
    </row>
    <row r="21" spans="1:101" ht="15" x14ac:dyDescent="0.25">
      <c r="A21" s="44" t="s">
        <v>257</v>
      </c>
      <c r="B21" s="44" t="s">
        <v>65</v>
      </c>
      <c r="C21" s="45" t="s">
        <v>258</v>
      </c>
      <c r="D21" s="46" t="s">
        <v>259</v>
      </c>
      <c r="E21" s="46" t="s">
        <v>260</v>
      </c>
      <c r="F21" s="46" t="s">
        <v>261</v>
      </c>
      <c r="G21" s="46" t="s">
        <v>262</v>
      </c>
      <c r="H21" s="46" t="s">
        <v>263</v>
      </c>
      <c r="I21" s="47">
        <v>42118</v>
      </c>
      <c r="J21" s="48">
        <v>0.75</v>
      </c>
      <c r="K21" s="48">
        <v>0.81</v>
      </c>
      <c r="L21" s="48">
        <v>34115.58</v>
      </c>
      <c r="M21" s="48">
        <f>L21</f>
        <v>34115.58</v>
      </c>
      <c r="N21" s="46">
        <v>73.95</v>
      </c>
      <c r="O21" s="46" t="s">
        <v>264</v>
      </c>
      <c r="P21" s="46" t="s">
        <v>265</v>
      </c>
      <c r="Q21" s="46" t="s">
        <v>266</v>
      </c>
      <c r="R21" s="46" t="s">
        <v>267</v>
      </c>
      <c r="S21" s="46" t="s">
        <v>268</v>
      </c>
      <c r="T21" s="46" t="s">
        <v>269</v>
      </c>
      <c r="U21" s="46" t="s">
        <v>119</v>
      </c>
      <c r="V21" s="46" t="s">
        <v>270</v>
      </c>
      <c r="W21" s="46" t="s">
        <v>271</v>
      </c>
      <c r="X21" s="46">
        <v>1.55</v>
      </c>
      <c r="Y21" s="46" t="s">
        <v>126</v>
      </c>
      <c r="Z21" s="46">
        <v>3.42</v>
      </c>
      <c r="AA21" s="46">
        <v>10</v>
      </c>
      <c r="AB21" s="46" t="s">
        <v>250</v>
      </c>
      <c r="AC21" s="46" t="s">
        <v>82</v>
      </c>
      <c r="AD21" s="46"/>
      <c r="AE21" s="46">
        <v>1</v>
      </c>
      <c r="AF21" s="46" t="s">
        <v>272</v>
      </c>
      <c r="AG21" s="49">
        <v>8</v>
      </c>
      <c r="AH21" s="49">
        <v>8</v>
      </c>
      <c r="AI21" s="50">
        <v>0.81</v>
      </c>
      <c r="AJ21" s="51"/>
      <c r="AK21" s="52">
        <f t="shared" si="0"/>
        <v>0</v>
      </c>
      <c r="AL21" s="53">
        <f t="shared" si="1"/>
        <v>0</v>
      </c>
      <c r="AM21" s="54">
        <v>500</v>
      </c>
      <c r="AN21" s="55">
        <f t="shared" si="2"/>
        <v>1083</v>
      </c>
      <c r="AO21" s="56">
        <f t="shared" si="3"/>
        <v>877.23</v>
      </c>
      <c r="AP21" s="15"/>
      <c r="AQ21" s="57">
        <f t="shared" si="4"/>
        <v>0</v>
      </c>
      <c r="AR21" s="58">
        <f t="shared" si="5"/>
        <v>0</v>
      </c>
      <c r="AS21" s="59"/>
      <c r="AT21" s="60">
        <f t="shared" si="6"/>
        <v>0</v>
      </c>
      <c r="AU21" s="61">
        <f t="shared" si="7"/>
        <v>0</v>
      </c>
      <c r="AV21" s="62"/>
      <c r="AW21" s="63">
        <f t="shared" si="8"/>
        <v>0</v>
      </c>
      <c r="AX21" s="64">
        <f t="shared" si="9"/>
        <v>0</v>
      </c>
      <c r="AY21" s="65">
        <v>1000</v>
      </c>
      <c r="AZ21" s="65">
        <f t="shared" si="10"/>
        <v>2166</v>
      </c>
      <c r="BA21" s="66">
        <f t="shared" si="11"/>
        <v>1754.46</v>
      </c>
      <c r="BB21" s="67"/>
      <c r="BC21" s="68">
        <f t="shared" si="12"/>
        <v>0</v>
      </c>
      <c r="BD21" s="69">
        <f t="shared" si="13"/>
        <v>0</v>
      </c>
      <c r="BE21" s="70">
        <v>6000</v>
      </c>
      <c r="BF21" s="71">
        <f t="shared" si="14"/>
        <v>13000</v>
      </c>
      <c r="BG21" s="72">
        <f t="shared" si="15"/>
        <v>10530</v>
      </c>
      <c r="BH21" s="73"/>
      <c r="BI21" s="74">
        <f t="shared" si="16"/>
        <v>0</v>
      </c>
      <c r="BJ21" s="75">
        <f t="shared" si="17"/>
        <v>0</v>
      </c>
      <c r="BK21" s="76"/>
      <c r="BL21" s="77">
        <f t="shared" si="18"/>
        <v>0</v>
      </c>
      <c r="BM21" s="78">
        <f t="shared" si="19"/>
        <v>0</v>
      </c>
      <c r="BN21" s="79"/>
      <c r="BO21" s="80">
        <f t="shared" si="20"/>
        <v>0</v>
      </c>
      <c r="BP21" s="81">
        <f t="shared" si="21"/>
        <v>0</v>
      </c>
      <c r="BQ21" s="82"/>
      <c r="BR21" s="83">
        <f t="shared" si="22"/>
        <v>0</v>
      </c>
      <c r="BS21" s="84">
        <f t="shared" si="23"/>
        <v>0</v>
      </c>
      <c r="BT21" s="85"/>
      <c r="BU21" s="86">
        <f t="shared" si="24"/>
        <v>0</v>
      </c>
      <c r="BV21" s="87">
        <f t="shared" si="25"/>
        <v>0</v>
      </c>
      <c r="BW21" s="88"/>
      <c r="BX21" s="89">
        <f t="shared" si="26"/>
        <v>0</v>
      </c>
      <c r="BY21" s="90">
        <f t="shared" si="27"/>
        <v>0</v>
      </c>
      <c r="BZ21" s="36">
        <v>6000</v>
      </c>
      <c r="CA21" s="91">
        <f t="shared" si="28"/>
        <v>13000</v>
      </c>
      <c r="CB21" s="92">
        <f t="shared" si="29"/>
        <v>10530</v>
      </c>
      <c r="CC21" s="37">
        <v>1500</v>
      </c>
      <c r="CD21" s="93">
        <f t="shared" si="30"/>
        <v>3250</v>
      </c>
      <c r="CE21" s="94">
        <f t="shared" si="31"/>
        <v>2632.5</v>
      </c>
      <c r="CF21" s="95"/>
      <c r="CG21" s="96">
        <f t="shared" si="32"/>
        <v>0</v>
      </c>
      <c r="CH21" s="97">
        <f t="shared" si="33"/>
        <v>0</v>
      </c>
      <c r="CI21" s="74">
        <v>1200</v>
      </c>
      <c r="CJ21" s="74">
        <f t="shared" si="34"/>
        <v>2600</v>
      </c>
      <c r="CK21" s="75">
        <f t="shared" si="35"/>
        <v>2106</v>
      </c>
      <c r="CL21" s="98"/>
      <c r="CM21" s="98">
        <f t="shared" si="36"/>
        <v>0</v>
      </c>
      <c r="CN21" s="99">
        <f t="shared" si="37"/>
        <v>0</v>
      </c>
      <c r="CO21" s="100"/>
      <c r="CP21" s="100">
        <f t="shared" si="38"/>
        <v>0</v>
      </c>
      <c r="CQ21" s="101">
        <f t="shared" si="39"/>
        <v>0</v>
      </c>
      <c r="CR21" s="102"/>
      <c r="CS21" s="102">
        <f t="shared" si="40"/>
        <v>0</v>
      </c>
      <c r="CT21" s="41">
        <f t="shared" si="41"/>
        <v>0</v>
      </c>
      <c r="CU21" s="103">
        <f t="shared" si="42"/>
        <v>35099</v>
      </c>
      <c r="CV21" s="103">
        <f t="shared" si="43"/>
        <v>7019</v>
      </c>
      <c r="CW21" s="103">
        <f t="shared" si="44"/>
        <v>42118</v>
      </c>
    </row>
    <row r="22" spans="1:101" ht="15" x14ac:dyDescent="0.25">
      <c r="A22" s="44" t="s">
        <v>273</v>
      </c>
      <c r="B22" s="44" t="s">
        <v>65</v>
      </c>
      <c r="C22" s="45" t="s">
        <v>274</v>
      </c>
      <c r="D22" s="46" t="s">
        <v>275</v>
      </c>
      <c r="E22" s="46" t="s">
        <v>276</v>
      </c>
      <c r="F22" s="46" t="s">
        <v>277</v>
      </c>
      <c r="G22" s="46" t="s">
        <v>278</v>
      </c>
      <c r="H22" s="46" t="s">
        <v>279</v>
      </c>
      <c r="I22" s="47">
        <v>27710</v>
      </c>
      <c r="J22" s="48">
        <v>6.5</v>
      </c>
      <c r="K22" s="48">
        <v>6.4</v>
      </c>
      <c r="L22" s="48">
        <v>177344</v>
      </c>
      <c r="M22" s="48">
        <f>L22</f>
        <v>177344</v>
      </c>
      <c r="N22" s="46">
        <v>44.96</v>
      </c>
      <c r="O22" s="46" t="s">
        <v>280</v>
      </c>
      <c r="P22" s="46" t="s">
        <v>265</v>
      </c>
      <c r="Q22" s="46" t="s">
        <v>266</v>
      </c>
      <c r="R22" s="46" t="s">
        <v>267</v>
      </c>
      <c r="S22" s="46" t="s">
        <v>268</v>
      </c>
      <c r="T22" s="46" t="s">
        <v>269</v>
      </c>
      <c r="U22" s="46" t="s">
        <v>119</v>
      </c>
      <c r="V22" s="46" t="s">
        <v>281</v>
      </c>
      <c r="W22" s="46" t="s">
        <v>282</v>
      </c>
      <c r="X22" s="46">
        <v>7.75</v>
      </c>
      <c r="Y22" s="46" t="s">
        <v>80</v>
      </c>
      <c r="Z22" s="46">
        <v>127.91</v>
      </c>
      <c r="AA22" s="46">
        <v>10</v>
      </c>
      <c r="AB22" s="46" t="s">
        <v>122</v>
      </c>
      <c r="AC22" s="46" t="s">
        <v>82</v>
      </c>
      <c r="AD22" s="46"/>
      <c r="AE22" s="46">
        <v>10</v>
      </c>
      <c r="AF22" s="46" t="s">
        <v>283</v>
      </c>
      <c r="AG22" s="49">
        <v>1.54</v>
      </c>
      <c r="AH22" s="49">
        <v>-1.538461538</v>
      </c>
      <c r="AI22" s="50">
        <v>6.4</v>
      </c>
      <c r="AJ22" s="51">
        <v>800</v>
      </c>
      <c r="AK22" s="52">
        <f t="shared" si="0"/>
        <v>1733</v>
      </c>
      <c r="AL22" s="53">
        <f t="shared" si="1"/>
        <v>11091.2</v>
      </c>
      <c r="AM22" s="54">
        <v>500</v>
      </c>
      <c r="AN22" s="55">
        <f t="shared" si="2"/>
        <v>1083</v>
      </c>
      <c r="AO22" s="56">
        <f t="shared" si="3"/>
        <v>6931.2000000000007</v>
      </c>
      <c r="AP22" s="15">
        <v>700</v>
      </c>
      <c r="AQ22" s="57">
        <f t="shared" si="4"/>
        <v>1516</v>
      </c>
      <c r="AR22" s="58">
        <f t="shared" si="5"/>
        <v>9702.4</v>
      </c>
      <c r="AS22" s="59">
        <v>250</v>
      </c>
      <c r="AT22" s="60">
        <f t="shared" si="6"/>
        <v>541</v>
      </c>
      <c r="AU22" s="61">
        <f t="shared" si="7"/>
        <v>3462.4</v>
      </c>
      <c r="AV22" s="62">
        <v>1200</v>
      </c>
      <c r="AW22" s="63">
        <f t="shared" si="8"/>
        <v>2600</v>
      </c>
      <c r="AX22" s="64">
        <f t="shared" si="9"/>
        <v>16640</v>
      </c>
      <c r="AY22" s="65">
        <v>300</v>
      </c>
      <c r="AZ22" s="65">
        <f t="shared" si="10"/>
        <v>650</v>
      </c>
      <c r="BA22" s="66">
        <f t="shared" si="11"/>
        <v>4160</v>
      </c>
      <c r="BB22" s="67">
        <v>1000</v>
      </c>
      <c r="BC22" s="68">
        <f t="shared" si="12"/>
        <v>2166</v>
      </c>
      <c r="BD22" s="69">
        <f t="shared" si="13"/>
        <v>13862.400000000001</v>
      </c>
      <c r="BE22" s="70">
        <v>800</v>
      </c>
      <c r="BF22" s="71">
        <f t="shared" si="14"/>
        <v>1733</v>
      </c>
      <c r="BG22" s="72">
        <f t="shared" si="15"/>
        <v>11091.2</v>
      </c>
      <c r="BH22" s="73">
        <v>1300</v>
      </c>
      <c r="BI22" s="74">
        <f t="shared" si="16"/>
        <v>2816</v>
      </c>
      <c r="BJ22" s="75">
        <f t="shared" si="17"/>
        <v>18022.400000000001</v>
      </c>
      <c r="BK22" s="76"/>
      <c r="BL22" s="77">
        <f t="shared" si="18"/>
        <v>0</v>
      </c>
      <c r="BM22" s="78">
        <f t="shared" si="19"/>
        <v>0</v>
      </c>
      <c r="BN22" s="79">
        <v>800</v>
      </c>
      <c r="BO22" s="80">
        <f t="shared" si="20"/>
        <v>1733</v>
      </c>
      <c r="BP22" s="81">
        <f t="shared" si="21"/>
        <v>11091.2</v>
      </c>
      <c r="BQ22" s="82">
        <v>2000</v>
      </c>
      <c r="BR22" s="83">
        <f t="shared" si="22"/>
        <v>4333</v>
      </c>
      <c r="BS22" s="84">
        <f t="shared" si="23"/>
        <v>27731.200000000001</v>
      </c>
      <c r="BT22" s="85">
        <v>200</v>
      </c>
      <c r="BU22" s="86">
        <f t="shared" si="24"/>
        <v>433</v>
      </c>
      <c r="BV22" s="87">
        <f t="shared" si="25"/>
        <v>2771.2000000000003</v>
      </c>
      <c r="BW22" s="88"/>
      <c r="BX22" s="89">
        <f t="shared" si="26"/>
        <v>0</v>
      </c>
      <c r="BY22" s="90">
        <f t="shared" si="27"/>
        <v>0</v>
      </c>
      <c r="BZ22" s="36">
        <v>600</v>
      </c>
      <c r="CA22" s="91">
        <f t="shared" si="28"/>
        <v>1300</v>
      </c>
      <c r="CB22" s="92">
        <f t="shared" si="29"/>
        <v>8320</v>
      </c>
      <c r="CC22" s="37">
        <v>150</v>
      </c>
      <c r="CD22" s="93">
        <f t="shared" si="30"/>
        <v>325</v>
      </c>
      <c r="CE22" s="94">
        <f t="shared" si="31"/>
        <v>2080</v>
      </c>
      <c r="CF22" s="95">
        <v>60</v>
      </c>
      <c r="CG22" s="96">
        <f t="shared" si="32"/>
        <v>130</v>
      </c>
      <c r="CH22" s="97">
        <f t="shared" si="33"/>
        <v>832</v>
      </c>
      <c r="CI22" s="74"/>
      <c r="CJ22" s="74">
        <f t="shared" si="34"/>
        <v>0</v>
      </c>
      <c r="CK22" s="75">
        <f t="shared" si="35"/>
        <v>0</v>
      </c>
      <c r="CL22" s="98"/>
      <c r="CM22" s="98">
        <f t="shared" si="36"/>
        <v>0</v>
      </c>
      <c r="CN22" s="99">
        <f t="shared" si="37"/>
        <v>0</v>
      </c>
      <c r="CO22" s="100"/>
      <c r="CP22" s="100">
        <f t="shared" si="38"/>
        <v>0</v>
      </c>
      <c r="CQ22" s="101">
        <f t="shared" si="39"/>
        <v>0</v>
      </c>
      <c r="CR22" s="102"/>
      <c r="CS22" s="102">
        <f t="shared" si="40"/>
        <v>0</v>
      </c>
      <c r="CT22" s="41">
        <f t="shared" si="41"/>
        <v>0</v>
      </c>
      <c r="CU22" s="103">
        <f t="shared" si="42"/>
        <v>23092</v>
      </c>
      <c r="CV22" s="103">
        <f t="shared" si="43"/>
        <v>4618</v>
      </c>
      <c r="CW22" s="103">
        <f t="shared" si="44"/>
        <v>27710</v>
      </c>
    </row>
    <row r="23" spans="1:101" ht="15" x14ac:dyDescent="0.25">
      <c r="AI23" s="114"/>
      <c r="AJ23" s="115"/>
      <c r="AK23" s="115"/>
      <c r="AL23" s="115"/>
      <c r="CU23" s="118">
        <f>SUM(CU3:CU22)</f>
        <v>870977</v>
      </c>
      <c r="CV23" s="118">
        <f>SUM(CV3:CV22)</f>
        <v>174189</v>
      </c>
      <c r="CW23" s="118">
        <f>SUM(CW3:CW22)</f>
        <v>1045166</v>
      </c>
    </row>
    <row r="24" spans="1:101" ht="15" x14ac:dyDescent="0.25">
      <c r="AI24" s="119"/>
      <c r="AJ24" s="120"/>
      <c r="AK24" s="120"/>
      <c r="AL24" s="120"/>
      <c r="CU24" s="121"/>
      <c r="CV24" s="121"/>
      <c r="CW24" s="121"/>
    </row>
    <row r="25" spans="1:101" ht="15" x14ac:dyDescent="0.25">
      <c r="M25" s="122"/>
      <c r="AJ25" s="8"/>
      <c r="AK25" s="8"/>
    </row>
    <row r="26" spans="1:101" ht="15" x14ac:dyDescent="0.25">
      <c r="AJ26" s="8"/>
      <c r="AK26" s="8"/>
    </row>
    <row r="27" spans="1:101" ht="15" x14ac:dyDescent="0.25">
      <c r="M27" s="124"/>
      <c r="AJ27" s="8"/>
      <c r="AK27" s="8"/>
    </row>
    <row r="28" spans="1:101" ht="15" x14ac:dyDescent="0.25"/>
    <row r="29" spans="1:101" ht="15" x14ac:dyDescent="0.25">
      <c r="M29" s="122"/>
    </row>
  </sheetData>
  <mergeCells count="29">
    <mergeCell ref="M6:M8"/>
    <mergeCell ref="M9:M10"/>
    <mergeCell ref="M12:M13"/>
    <mergeCell ref="M15:M17"/>
    <mergeCell ref="M19:M20"/>
    <mergeCell ref="CI1:CK1"/>
    <mergeCell ref="CL1:CN1"/>
    <mergeCell ref="CO1:CQ1"/>
    <mergeCell ref="CR1:CT1"/>
    <mergeCell ref="CU1:CW1"/>
    <mergeCell ref="M4:M5"/>
    <mergeCell ref="BQ1:BS1"/>
    <mergeCell ref="BT1:BV1"/>
    <mergeCell ref="BW1:BY1"/>
    <mergeCell ref="BZ1:CB1"/>
    <mergeCell ref="CC1:CE1"/>
    <mergeCell ref="CF1:CH1"/>
    <mergeCell ref="AY1:BA1"/>
    <mergeCell ref="BB1:BD1"/>
    <mergeCell ref="BE1:BG1"/>
    <mergeCell ref="BH1:BJ1"/>
    <mergeCell ref="BK1:BM1"/>
    <mergeCell ref="BN1:BP1"/>
    <mergeCell ref="A1:AH1"/>
    <mergeCell ref="AJ1:AL1"/>
    <mergeCell ref="AM1:AO1"/>
    <mergeCell ref="AP1:AR1"/>
    <mergeCell ref="AS1:AU1"/>
    <mergeCell ref="AV1:AX1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Prospetto_Fabbisogni</vt:lpstr>
      <vt:lpstr>Prospetto_Fabbisogni!_xlnm._FilterDatabase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Milazzo</dc:creator>
  <cp:lastModifiedBy>Cristina Milazzo</cp:lastModifiedBy>
  <dcterms:created xsi:type="dcterms:W3CDTF">2022-10-21T09:10:15Z</dcterms:created>
  <dcterms:modified xsi:type="dcterms:W3CDTF">2024-01-08T10:55:43Z</dcterms:modified>
</cp:coreProperties>
</file>