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updateLinks="never"/>
  <mc:AlternateContent xmlns:mc="http://schemas.openxmlformats.org/markup-compatibility/2006">
    <mc:Choice Requires="x15">
      <x15ac:absPath xmlns:x15ac="http://schemas.microsoft.com/office/spreadsheetml/2010/11/ac" url="C:\Users\lde02\OneDrive - Intellera\Desktop\GARA ELICOTTERI\NEW\COMPLETI\"/>
    </mc:Choice>
  </mc:AlternateContent>
  <xr:revisionPtr revIDLastSave="0" documentId="13_ncr:1_{06CF1E8C-B7C0-4338-BC5D-9B14A5E195D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Copertina" sheetId="5" r:id="rId1"/>
    <sheet name="offerta_L2_U" sheetId="4" r:id="rId2"/>
  </sheets>
  <externalReferences>
    <externalReference r:id="rId3"/>
    <externalReference r:id="rId4"/>
  </externalReferences>
  <definedNames>
    <definedName name="_xlnm.Print_Area" localSheetId="1">offerta_L2_U!$A$1:$K$43</definedName>
    <definedName name="Base_asta_L1">[1]P_E_U_C_S!$E$14</definedName>
    <definedName name="Base_asta_L1_e_O_S">'[1]PIANO ECONOMICO GENERALE'!#REF!</definedName>
    <definedName name="Base_asta_L1N">'[2]P_E_N-s'!$E$15</definedName>
    <definedName name="Base_asta_L1U">[2]P_E_U!$E$15</definedName>
    <definedName name="Base_asta_L2">[1]P_E_U_C_S!$E$31</definedName>
    <definedName name="Base_asta_L2_e_O_S" localSheetId="1">'[2]PIANO ECONOMICO GENERALE'!#REF!</definedName>
    <definedName name="Base_asta_L2_e_O_S">'[1]PIANO ECONOMICO GENERALE'!#REF!</definedName>
    <definedName name="Base_asta_L2N">'[2]P_E_N-s'!$E$32</definedName>
    <definedName name="Base_asta_L2U">[2]P_E_U!$E$32</definedName>
    <definedName name="c_personale_H12">'[1]PERSONALE_N-s'!$C$78</definedName>
    <definedName name="c_personale_H24" localSheetId="1">'[2]PERSONALE_N-s'!$C$66</definedName>
    <definedName name="c_personale_H24">'[1]PERSONALE_N-s'!$C$71</definedName>
    <definedName name="c_personale_h24_cat2">'[2]PERSONALE CS'!$C$71</definedName>
    <definedName name="Canone_mensile_antincendio_L1" localSheetId="1">'[2]ANTINCENDIO (2)'!$C$16</definedName>
    <definedName name="Canone_mensile_antincendio_L1">'[1]ANTINCENDIO (2)'!$C$16</definedName>
    <definedName name="Canone_mensile_antincendio_L2" localSheetId="1">'[2]ANTINCENDIO (2)'!$C$18</definedName>
    <definedName name="Canone_mensile_antincendio_L2">'[1]ANTINCENDIO (2)'!$C$18</definedName>
    <definedName name="Canone_mensile_E_N_A" localSheetId="1">'[2]CANONI FISSI (2)'!$H$13</definedName>
    <definedName name="Canone_mensile_E_N_A">'[1]CANONI FISSI'!$C$13</definedName>
    <definedName name="Canone_mensile_E_N_H12_B">'[1]CANONI FISSI'!$E$27</definedName>
    <definedName name="Canone_mensile_E_N_H24_B">'[1]CANONI FISSI'!$F$27</definedName>
    <definedName name="Canone_mensile_E_N_H24_B_V">'[1]CANONI FISSI'!$G$27</definedName>
    <definedName name="Canone_mensile_E_U_A" localSheetId="1">'[2]CANONI FISSI (2)'!$D$13</definedName>
    <definedName name="Canone_mensile_E_U_A">'[1]CANONI FISSI'!$B$13</definedName>
    <definedName name="Canone_mensile_E_U_H12_B">'[1]CANONI FISSI'!$B$27</definedName>
    <definedName name="Canone_mensile_E_U_H24_B">'[1]CANONI FISSI'!$C$27</definedName>
    <definedName name="Canone_mensile_E_U_H24_B_V" localSheetId="1">'[2]CANONI FISSI (2)'!$D$27</definedName>
    <definedName name="Canone_mensile_E_U_H24_B_V">'[1]CANONI FISSI 3-s'!$G$27</definedName>
    <definedName name="Categoria1_L1_A_N">'[2]CANONI FISSI (2)'!$D$39</definedName>
    <definedName name="Categoria1_L1_A_U">'[2]CANONI FISSI (2)'!$I$39</definedName>
    <definedName name="Categoria1_L1_N">'[1]P_E_N_C_S-s'!$H$14</definedName>
    <definedName name="Categoria1_L1_U">[1]P_E_U_C_S!$H$13</definedName>
    <definedName name="Categoria1_L2_B_H12_N">'[2]CANONI FISSI (2)'!$D$64</definedName>
    <definedName name="Categoria1_L2_B_H24_N">'[2]CANONI FISSI (2)'!$I$64</definedName>
    <definedName name="Categoria1_L2_B_H24_U">'[2]CANONI FISSI (2)'!$I$52</definedName>
    <definedName name="Categoria1_L2_B_H24V_N">'[2]CANONI FISSI (2)'!$N$64</definedName>
    <definedName name="Categoria1_L2_B_H24V_U">'[2]CANONI FISSI (2)'!$N$52</definedName>
    <definedName name="Categoria1_L2_N">'[1]P_E_N_C_S-s'!$H$31</definedName>
    <definedName name="Categoria1_L2_U">[1]P_E_U_C_S!$H$30</definedName>
    <definedName name="Categoria2_L1_A_N">'[2]CANONI FISSI (2)'!$E$39</definedName>
    <definedName name="Categoria2_L1_A_U">'[2]CANONI FISSI (2)'!$J$39</definedName>
    <definedName name="Categoria2_L1_N" localSheetId="1">'[2]P_E_N_C_S-s'!$I$14</definedName>
    <definedName name="Categoria2_L1_N">'[1]P_E_N_C_S-s'!$I$14</definedName>
    <definedName name="Categoria2_L1_U" localSheetId="1">[2]P_E_U_C_S!$I$14</definedName>
    <definedName name="Categoria2_L1_U">[1]P_E_U_C_S!$I$13</definedName>
    <definedName name="Categoria2_L2_B_H12_N">'[2]CANONI FISSI (2)'!$E$64</definedName>
    <definedName name="Categoria2_L2_B_H12_U">'[2]CANONI FISSI (2)'!$E$52</definedName>
    <definedName name="Categoria2_L2_B_H24_N">'[2]CANONI FISSI (2)'!$J$64</definedName>
    <definedName name="Categoria2_L2_B_H24_U">'[2]CANONI FISSI (2)'!$J$52</definedName>
    <definedName name="Categoria2_L2_B_H24V_N">'[2]CANONI FISSI (2)'!$O$64</definedName>
    <definedName name="Categoria2_L2_B_H24V_U">'[2]CANONI FISSI (2)'!$O$52</definedName>
    <definedName name="Categoria2_L2_N" localSheetId="1">'[2]P_E_N_C_S-s'!$I$31</definedName>
    <definedName name="Categoria2_L2_N">'[1]P_E_N_C_S-s'!$I$31</definedName>
    <definedName name="Categoria2_L2_U" localSheetId="1">[2]P_E_U_C_S!$I$31</definedName>
    <definedName name="Categoria2_L2_U">[1]P_E_U_C_S!$I$30</definedName>
    <definedName name="Categoria3_L1_N" localSheetId="1">'[2]P_E_N_C_S-s'!$J$14</definedName>
    <definedName name="Categoria3_L1_N">'[1]P_E_N_C_S-s'!$J$14</definedName>
    <definedName name="Categoria3_L1_U" localSheetId="1">[2]P_E_U_C_S!$J$14</definedName>
    <definedName name="Categoria3_L1_U">[1]P_E_U_C_S!$J$13</definedName>
    <definedName name="Categoria3_L2_N" localSheetId="1">'[2]P_E_N_C_S-s'!$J$31</definedName>
    <definedName name="Categoria3_L2_N">'[1]P_E_N_C_S-s'!$J$31</definedName>
    <definedName name="Categoria3_L2_U" localSheetId="1">[2]P_E_U_C_S!$J$31</definedName>
    <definedName name="Categoria3_L2_U">[1]P_E_U_C_S!$J$30</definedName>
    <definedName name="Consumo_E_A" localSheetId="1">'[2]PARAMETRI-s'!$E$44</definedName>
    <definedName name="Consumo_E_A">'[1]PARAMETRI-s'!$E$44</definedName>
    <definedName name="Consumo_E_B" localSheetId="1">'[2]PARAMETRI-s'!$E$45</definedName>
    <definedName name="Consumo_E_B">'[1]PARAMETRI-s'!$E$45</definedName>
    <definedName name="Costi_fissi_L1" localSheetId="1">'[2]PIANO ECONOMICO GENERALE'!$I$8</definedName>
    <definedName name="Costi_fissi_L1">'[1]PIANO ECONOMICO GENERALE'!$I$8</definedName>
    <definedName name="Costi_fissi_L2" localSheetId="1">'[2]PIANO ECONOMICO GENERALE'!$I$24</definedName>
    <definedName name="Costi_fissi_L2">'[1]PIANO ECONOMICO GENERALE'!$I$24</definedName>
    <definedName name="Costo_ass_com" localSheetId="1">'[2]PARAMETRI-s'!$E$22</definedName>
    <definedName name="Costo_ass_com">'[1]PARAMETRI-s'!$E$22</definedName>
    <definedName name="Costo_ass_cop" localSheetId="1">'[2]PARAMETRI-s'!$E$23</definedName>
    <definedName name="Costo_ass_cop">'[1]PARAMETRI-s'!$E$23</definedName>
    <definedName name="Costo_ass_pass" localSheetId="1">'[2]PARAMETRI-s'!$E$25</definedName>
    <definedName name="Costo_ass_pass">'[1]PARAMETRI-s'!$E$25</definedName>
    <definedName name="Costo_ass_tecn" localSheetId="1">'[2]PARAMETRI-s'!$E$24</definedName>
    <definedName name="Costo_ass_tecn">'[1]PARAMETRI-s'!$E$24</definedName>
    <definedName name="Costo_carburante" localSheetId="1">'[2]PARAMETRI-s'!$E$43</definedName>
    <definedName name="Costo_carburante">'[1]PARAMETRI-s'!$E$43</definedName>
    <definedName name="Costo_clima_E_A" localSheetId="1">'[2]PARAMETRI-s'!$E$28</definedName>
    <definedName name="Costo_clima_E_A">'[1]PARAMETRI-s'!$E$28</definedName>
    <definedName name="Costo_clima_E_B" localSheetId="1">'[2]PARAMETRI-s'!$E$29</definedName>
    <definedName name="Costo_clima_E_B">'[1]PARAMETRI-s'!$E$29</definedName>
    <definedName name="Costo_comamdante" localSheetId="1">'[2]PARAMETRI-s'!$E$8</definedName>
    <definedName name="Costo_comamdante">'[1]PARAMETRI-s'!$E$8</definedName>
    <definedName name="Costo_copilota" localSheetId="1">'[2]PARAMETRI-s'!$E$9</definedName>
    <definedName name="Costo_copilota">'[1]PARAMETRI-s'!$E$9</definedName>
    <definedName name="Costo_elettromedicali" localSheetId="1">'[2]PARAMETRI-s'!$E$30</definedName>
    <definedName name="Costo_elettromedicali">'[1]PARAMETRI-s'!$E$30</definedName>
    <definedName name="Costo_elicottero_N_A" localSheetId="1">'[2]PARAMETRI-s'!$E$4</definedName>
    <definedName name="Costo_elicottero_N_A">'[1]PARAMETRI-s'!$E$4</definedName>
    <definedName name="Costo_Elicottero_N_B" localSheetId="1">'[2]PARAMETRI-s'!$E$5</definedName>
    <definedName name="Costo_Elicottero_N_B">'[1]PARAMETRI-s'!$E$5</definedName>
    <definedName name="Costo_elicottero_U_A" localSheetId="1">'[2]PARAMETRI-s'!$E$6</definedName>
    <definedName name="Costo_elicottero_U_A">'[1]PARAMETRI-s'!$E$6</definedName>
    <definedName name="Costo_elicottero_U_B" localSheetId="1">'[2]PARAMETRI-s'!$E$7</definedName>
    <definedName name="Costo_elicottero_U_B">'[1]PARAMETRI-s'!$E$7</definedName>
    <definedName name="Costo_equipaggiamenti_speciali" localSheetId="1">'[2]PARAMETRI-s'!$E$38</definedName>
    <definedName name="Costo_equipaggiamenti_speciali">'[1]PARAMETRI-s'!$E$38</definedName>
    <definedName name="Costo_formazione" localSheetId="1">'[2]PARAMETRI-s'!$E$37</definedName>
    <definedName name="Costo_formazione">'[1]PARAMETRI-s'!$E$37</definedName>
    <definedName name="Costo_man_avionica_E_A" localSheetId="1">'[2]PARAMETRI-s'!$E$50</definedName>
    <definedName name="Costo_man_avionica_E_A">'[1]PARAMETRI-s'!$E$50</definedName>
    <definedName name="Costo_man_cellula_E_A" localSheetId="1">'[2]PARAMETRI-s'!$E$46</definedName>
    <definedName name="Costo_man_cellula_E_A">'[1]PARAMETRI-s'!$E$46</definedName>
    <definedName name="Costo_man_cellula_E_B" localSheetId="1">'[2]PARAMETRI-s'!$E$47</definedName>
    <definedName name="Costo_man_cellula_E_B">'[1]PARAMETRI-s'!$E$47</definedName>
    <definedName name="Costo_man_motori_E_A" localSheetId="1">'[2]PARAMETRI-s'!$E$48</definedName>
    <definedName name="Costo_man_motori_E_A">'[1]PARAMETRI-s'!$E$48</definedName>
    <definedName name="Costo_man_motori_E_B" localSheetId="1">'[2]PARAMETRI-s'!$E$49</definedName>
    <definedName name="Costo_man_motori_E_B">'[1]PARAMETRI-s'!$E$49</definedName>
    <definedName name="Costo_man_ord_str_ges_aer_CT" localSheetId="1">'[2]PARAMETRI-s'!#REF!</definedName>
    <definedName name="Costo_man_ord_str_ges_aer_CT">'[1]PARAMETRI-s'!#REF!</definedName>
    <definedName name="Costo_man_ord_str_ges_aer_L1" localSheetId="1">'[2]PARAMETRI-s'!$E$34</definedName>
    <definedName name="Costo_man_ord_str_ges_aer_L1">'[1]PARAMETRI-s'!$E$34</definedName>
    <definedName name="Costo_man_ord_str_ges_aer_L2_H12" localSheetId="1">'[2]PARAMETRI-s'!$E$35</definedName>
    <definedName name="Costo_man_ord_str_ges_aer_L2_H12">'[1]PARAMETRI-s'!$E$35</definedName>
    <definedName name="Costo_man_ord_str_ges_aer_L2_H24" localSheetId="1">'[2]PARAMETRI-s'!$E$36</definedName>
    <definedName name="Costo_man_ord_str_ges_aer_L2_H24">'[1]PARAMETRI-s'!$E$36</definedName>
    <definedName name="Costo_man_ordinaria" localSheetId="1">'[2]PARAMETRI-s'!$E$51</definedName>
    <definedName name="Costo_man_ordinaria">'[1]PARAMETRI-s'!$E$51</definedName>
    <definedName name="Costo_mensile_antincendio" localSheetId="1">'[2]PARAMETRI-s'!$E$32</definedName>
    <definedName name="Costo_mensile_antincendio">'[1]PARAMETRI-s'!$E$32</definedName>
    <definedName name="Costo_mensile_ass_E_N_A_H24" localSheetId="1">[2]ASSICURAZIONI!$C$10</definedName>
    <definedName name="Costo_mensile_ass_E_N_A_H24">[1]ASSICURAZIONI!$C$10</definedName>
    <definedName name="Costo_mensile_ass_E_N_B_H12" localSheetId="1">[2]ASSICURAZIONI!$K$10</definedName>
    <definedName name="Costo_mensile_ass_E_N_B_H12">[1]ASSICURAZIONI!$K$10</definedName>
    <definedName name="Costo_mensile_ass_E_N_B_H24" localSheetId="1">[2]ASSICURAZIONI!$G$10</definedName>
    <definedName name="Costo_mensile_ass_E_N_B_H24">[1]ASSICURAZIONI!$G$10</definedName>
    <definedName name="Costo_mensile_ass_E_U_A_H24" localSheetId="1">[2]ASSICURAZIONI!$E$10</definedName>
    <definedName name="Costo_mensile_ass_E_U_A_H24">[1]ASSICURAZIONI!$E$10</definedName>
    <definedName name="Costo_mensile_ass_E_U_B_H12" localSheetId="1">[2]ASSICURAZIONI!$M$10</definedName>
    <definedName name="Costo_mensile_ass_E_U_B_H12">[1]ASSICURAZIONI!$M$10</definedName>
    <definedName name="Costo_mensile_ass_E_U_B_H24" localSheetId="1">[2]ASSICURAZIONI!$I$10</definedName>
    <definedName name="Costo_mensile_ass_E_U_B_H24">[1]ASSICURAZIONI!$I$10</definedName>
    <definedName name="Costo_mensile_clima_E_A" localSheetId="1">'[2]INSTALLAZIONI (2)'!$D$6</definedName>
    <definedName name="Costo_mensile_clima_E_A">'[1]INSTALLAZIONI (2)'!$D$6</definedName>
    <definedName name="Costo_mensile_clima_E_B" localSheetId="1">'[2]INSTALLAZIONI (2)'!$D$8</definedName>
    <definedName name="Costo_mensile_clima_E_B">'[1]INSTALLAZIONI (2)'!$D$8</definedName>
    <definedName name="Costo_mensile_E_N_A" localSheetId="1">#REF!</definedName>
    <definedName name="Costo_mensile_E_N_A">'[1]ELICOTTERO-s'!$D$13</definedName>
    <definedName name="Costo_mensile_E_N_B" localSheetId="1">#REF!</definedName>
    <definedName name="Costo_mensile_E_N_B">'[1]ELICOTTERO-s'!$D$16</definedName>
    <definedName name="Costo_mensile_E_U_A" localSheetId="1">#REF!</definedName>
    <definedName name="Costo_mensile_E_U_A">'[1]ELICOTTERO-s'!$D$22</definedName>
    <definedName name="Costo_mensile_E_U_B" localSheetId="1">#REF!</definedName>
    <definedName name="Costo_mensile_E_U_B">'[1]ELICOTTERO-s'!$D$25</definedName>
    <definedName name="Costo_mensile_elettromedicali" localSheetId="1">'[2]INSTALLAZIONI (2)'!$D$12</definedName>
    <definedName name="Costo_mensile_elettromedicali">'[1]INSTALLAZIONI (2)'!$D$12</definedName>
    <definedName name="Costo_mensile_servizi_base_L1" localSheetId="1">'[2]COSTI SERVIZI (2)'!$E$10</definedName>
    <definedName name="Costo_mensile_servizi_base_L1">'[1]COSTI SERVIZI (2)'!$E$10</definedName>
    <definedName name="Costo_mensile_servizi_base_L2_H12" localSheetId="1">'[2]COSTI SERVIZI (2)'!$E$30</definedName>
    <definedName name="Costo_mensile_servizi_base_L2_H12">'[1]COSTI SERVIZI (2)'!$E$30</definedName>
    <definedName name="Costo_mensile_servizi_base_L2_H24" localSheetId="1">'[2]COSTI SERVIZI (2)'!$E$20</definedName>
    <definedName name="Costo_mensile_servizi_base_L2_H24">'[1]COSTI SERVIZI (2)'!$E$20</definedName>
    <definedName name="Costo_mensile_verricello">'[1]INSTALLAZIONI (2)'!$D$10</definedName>
    <definedName name="Costo_minuto_volo_E_A" localSheetId="1">'[2]COSTO ORA VOLO-s'!$C$23</definedName>
    <definedName name="Costo_minuto_volo_E_A">'[1]COSTO ORA VOLO-s'!$C$23</definedName>
    <definedName name="Costo_minuto_volo_E_B" localSheetId="1">'[2]COSTO ORA VOLO-s'!$D$23</definedName>
    <definedName name="Costo_minuto_volo_E_B">'[1]COSTO ORA VOLO-s'!$D$23</definedName>
    <definedName name="Costo_ora_volo_E_A" localSheetId="1">'[2]COSTO ORA VOLO-s'!$C$21</definedName>
    <definedName name="Costo_ora_volo_E_A">'[1]COSTO ORA VOLO-s'!$C$21</definedName>
    <definedName name="Costo_ora_volo_E_B" localSheetId="1">'[2]COSTO ORA VOLO-s'!$D$21</definedName>
    <definedName name="Costo_ora_volo_E_B">'[1]COSTO ORA VOLO-s'!$D$21</definedName>
    <definedName name="Costo_personale_aeronautico_L1_N" localSheetId="1">'[2]P_E_N_C_S-s'!$F$14</definedName>
    <definedName name="Costo_personale_aeronautico_L1_N">'[1]P_E_N_C_S-s'!$F$14</definedName>
    <definedName name="Costo_personale_aeronautico_L1_U" localSheetId="1">[2]P_E_U_C_S!$F$14</definedName>
    <definedName name="Costo_personale_aeronautico_L1_U">[1]P_E_U_C_S!$F$13</definedName>
    <definedName name="Costo_personale_aeronautico_L2_N" localSheetId="1">'[2]P_E_N_C_S-s'!$F$31</definedName>
    <definedName name="Costo_personale_aeronautico_L2_N">'[1]P_E_N_C_S-s'!$F$31</definedName>
    <definedName name="Costo_personale_aeronautico_L2_U" localSheetId="1">[2]P_E_U_C_S!$F$31</definedName>
    <definedName name="Costo_personale_aeronautico_L2_U">[1]P_E_U_C_S!$F$30</definedName>
    <definedName name="Costo_personale_tecnico_L1_N" localSheetId="1">'[2]P_E_N_C_S-s'!$G$14</definedName>
    <definedName name="Costo_personale_tecnico_L1_N">'[1]P_E_N_C_S-s'!$G$14</definedName>
    <definedName name="Costo_personale_tecnico_L1_U" localSheetId="1">[2]P_E_U_C_S!$G$14</definedName>
    <definedName name="Costo_personale_tecnico_L1_U">[1]P_E_U_C_S!$G$13</definedName>
    <definedName name="Costo_personale_tecnico_L2_N" localSheetId="1">'[2]P_E_N_C_S-s'!$G$31</definedName>
    <definedName name="Costo_personale_tecnico_L2_N">'[1]P_E_N_C_S-s'!$G$31</definedName>
    <definedName name="Costo_personale_tecnico_L2_U" localSheetId="1">[2]P_E_U_C_S!$G$31</definedName>
    <definedName name="Costo_personale_tecnico_L2_U">[1]P_E_U_C_S!$G$30</definedName>
    <definedName name="Costo_pilota" localSheetId="1">'[2]PARAMETRI-s'!$E$9</definedName>
    <definedName name="Costo_pilota">'[1]PARAMETRI-s'!$E$9</definedName>
    <definedName name="Costo_pulizia_base" localSheetId="1">'[2]PARAMETRI-s'!$E$33</definedName>
    <definedName name="Costo_pulizia_base">'[1]PARAMETRI-s'!$E$33</definedName>
    <definedName name="Costo_rimborso" localSheetId="1">'[2]PARAMETRI-s'!$E$12</definedName>
    <definedName name="Costo_rimborso">'[1]PARAMETRI-s'!$E$12</definedName>
    <definedName name="Costo_tecnico" localSheetId="1">'[2]PARAMETRI-s'!$E$10</definedName>
    <definedName name="Costo_tecnico">'[1]PARAMETRI-s'!$E$10</definedName>
    <definedName name="Costo_tute" localSheetId="1">'[2]PARAMETRI-s'!$E$39</definedName>
    <definedName name="Costo_tute">'[1]PARAMETRI-s'!$E$39</definedName>
    <definedName name="Costo_verricello" localSheetId="1">'[2]PARAMETRI-s'!$E$31</definedName>
    <definedName name="Costo_verricello">'[1]PARAMETRI-s'!$E$31</definedName>
    <definedName name="Costo_volato_anno_L1" localSheetId="1">[2]VOL_N!$E$16</definedName>
    <definedName name="Costo_volato_anno_L1">[1]VOL!$E$16</definedName>
    <definedName name="Costo_volato_anno_L2" localSheetId="1">[2]VOL_N!$E$27</definedName>
    <definedName name="Costo_volato_anno_L2">[1]VOL!$E$27</definedName>
    <definedName name="Costo_volato_L1" localSheetId="1">[2]VOL_N!$F$16</definedName>
    <definedName name="Costo_volato_L1">[1]VOL!$F$16</definedName>
    <definedName name="Costo_volato_L2" localSheetId="1">[2]VOL_N!$F$27</definedName>
    <definedName name="Costo_volato_L2">[1]VOL!$F$27</definedName>
    <definedName name="Costo_volato_quinto_L1" localSheetId="1">[2]VOL_N!$G$16</definedName>
    <definedName name="Costo_volato_quinto_L1">[1]VOL!$G$16</definedName>
    <definedName name="Costo_volato_quinto_L2" localSheetId="1">[2]VOL_N!$G$27</definedName>
    <definedName name="Costo_volato_quinto_L2">[1]VOL!$G$27</definedName>
    <definedName name="Durata_nuovi" localSheetId="1">'[2]PARAMETRI-s'!$E$41</definedName>
    <definedName name="Durata_nuovi">'[1]PARAMETRI-s'!$E$41</definedName>
    <definedName name="Durata_usati" localSheetId="1">'[2]PARAMETRI-s'!$E$40</definedName>
    <definedName name="Durata_usati">'[1]PARAMETRI-s'!$E$40</definedName>
    <definedName name="Importo_base_gara_L1_N" localSheetId="1">'[2]P_E_N_C_S-s'!$E$14</definedName>
    <definedName name="Importo_base_gara_L1_N">'[1]P_E_N_C_S-s'!$E$14</definedName>
    <definedName name="Importo_base_gara_L1_U" localSheetId="1">[2]P_E_U_C_S!$E$14</definedName>
    <definedName name="Importo_base_gara_L1_U">[1]P_E_U_C_S!$E$13</definedName>
    <definedName name="Importo_base_gara_L2_N" localSheetId="1">'[2]P_E_N_C_S-s'!$E$31</definedName>
    <definedName name="Importo_base_gara_L2_N">'[1]P_E_N_C_S-s'!$E$31</definedName>
    <definedName name="Importo_base_gara_L2_U" localSheetId="1">[2]P_E_U_C_S!$E$31</definedName>
    <definedName name="Importo_base_gara_L2_U">[1]P_E_U_C_S!$E$30</definedName>
    <definedName name="Importo_incentivo">'[1]INCENTIVO-s'!$H$11</definedName>
    <definedName name="Importo_incentivo_N">'[2]INCENTIVO-N'!$H$11</definedName>
    <definedName name="Importo_incentivo_U">'[2]INCENTIVO-U'!$H$11</definedName>
    <definedName name="LEASE_RATE" localSheetId="1">'[2]PARAMETRI-s'!$E$19</definedName>
    <definedName name="LEASE_RATE">'[1]PARAMETRI-s'!$E$19</definedName>
    <definedName name="MM_CL" localSheetId="1">'[2]MINUTI VOLO'!$I$9</definedName>
    <definedName name="MM_CL">'[1]MINUTI VOLO'!$I$9</definedName>
    <definedName name="MM_CT" localSheetId="1">'[2]MINUTI VOLO'!$I$13</definedName>
    <definedName name="MM_CT">'[1]MINUTI VOLO'!$I$13</definedName>
    <definedName name="MM_LP" localSheetId="1">'[2]MINUTI VOLO'!$I$11</definedName>
    <definedName name="MM_LP">'[1]MINUTI VOLO'!$I$11</definedName>
    <definedName name="MM_ME" localSheetId="1">'[2]MINUTI VOLO'!$I$7</definedName>
    <definedName name="MM_ME">'[1]MINUTI VOLO'!$I$7</definedName>
    <definedName name="MM_PA" localSheetId="1">'[2]MINUTI VOLO'!$I$5</definedName>
    <definedName name="MM_PA">'[1]MINUTI VOLO'!$I$5</definedName>
    <definedName name="MM_PT" localSheetId="1">'[2]MINUTI VOLO'!$I$15</definedName>
    <definedName name="MM_PT">'[1]MINUTI VOLO'!$I$15</definedName>
    <definedName name="N_pass_E_A" localSheetId="1">'[2]PARAMETRI-s'!$E$26</definedName>
    <definedName name="N_pass_E_A">'[1]PARAMETRI-s'!$E$26</definedName>
    <definedName name="N_pass_E_B" localSheetId="1">'[2]PARAMETRI-s'!$E$27</definedName>
    <definedName name="N_pass_E_B">'[1]PARAMETRI-s'!$E$27</definedName>
    <definedName name="Numero_comandanti_H12" localSheetId="1">'[2]PARAMETRI-s'!$E$14</definedName>
    <definedName name="Numero_comandanti_H12">'[1]PARAMETRI-s'!$E$14</definedName>
    <definedName name="Numero_comandanti_H24" localSheetId="1">'[2]PARAMETRI-s'!$E$13</definedName>
    <definedName name="Numero_comandanti_H24">'[1]PARAMETRI-s'!$E$13</definedName>
    <definedName name="Numero_copiloti_H12" localSheetId="1">'[2]PARAMETRI-s'!$E$16</definedName>
    <definedName name="Numero_copiloti_H12">'[1]PARAMETRI-s'!$E$16</definedName>
    <definedName name="Numero_copiloti_H24" localSheetId="1">'[2]PARAMETRI-s'!$E$15</definedName>
    <definedName name="Numero_copiloti_H24">'[1]PARAMETRI-s'!$E$15</definedName>
    <definedName name="Numero_pers_aero_base_H12" localSheetId="1">'[2]PERSONALE_N-s'!$H$18</definedName>
    <definedName name="Numero_pers_aero_base_H12">'[1]PERSONALE_N-s'!$H$18</definedName>
    <definedName name="Numero_pers_aero_base_H24" localSheetId="1">'[2]PERSONALE_N-s'!$H$11</definedName>
    <definedName name="Numero_pers_aero_base_H24">'[1]PERSONALE_N-s'!$H$11</definedName>
    <definedName name="Numero_pers_san_base_H12" localSheetId="1">'[2]PERSONALE_N-s'!$D$82</definedName>
    <definedName name="Numero_pers_san_base_H12">'[1]PERSONALE_N-s'!$D$87</definedName>
    <definedName name="Numero_pers_san_base_H24" localSheetId="1">'[2]PERSONALE_N-s'!$D$76</definedName>
    <definedName name="Numero_pers_san_base_H24">'[1]PERSONALE_N-s'!$D$81</definedName>
    <definedName name="Numero_tecnici_H12" localSheetId="1">'[2]PARAMETRI-s'!$E$18</definedName>
    <definedName name="Numero_tecnici_H12">'[1]PARAMETRI-s'!$E$18</definedName>
    <definedName name="Numero_tecnici_H24" localSheetId="1">'[2]PARAMETRI-s'!$E$17</definedName>
    <definedName name="Numero_tecnici_H24">'[1]PARAMETRI-s'!$E$17</definedName>
    <definedName name="Oneri_Sicurezza" localSheetId="1">'[2]PARAMETRI-s'!$E$11</definedName>
    <definedName name="Oneri_Sicurezza">'[1]PARAMETRI-s'!$E$11</definedName>
    <definedName name="Opzioni_L1" localSheetId="1">'[2]PIANO ECONOMICO GENERALE'!$M$13</definedName>
    <definedName name="Opzioni_L1">'[1]PIANO ECONOMICO GENERALE'!$M$13</definedName>
    <definedName name="Opzioni_L2" localSheetId="1">'[2]PIANO ECONOMICO GENERALE'!$M$29</definedName>
    <definedName name="Opzioni_L2">'[1]PIANO ECONOMICO GENERALE'!$M$29</definedName>
    <definedName name="Percent_assicura_E_N" localSheetId="1">'[2]PARAMETRI-s'!$E$20</definedName>
    <definedName name="Percent_assicura_E_N">'[1]PARAMETRI-s'!$E$20</definedName>
    <definedName name="Percent_assicura_E_U" localSheetId="1">'[2]PARAMETRI-s'!$E$21</definedName>
    <definedName name="Percent_assicura_E_U">'[1]PARAMETRI-s'!$E$21</definedName>
    <definedName name="Percentuale_spese_generali_utile" localSheetId="1">'[2]PARAMETRI-s'!$E$42</definedName>
    <definedName name="Percentuale_spese_generali_utile">'[1]PARAMETRI-s'!$E$42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0" i="4" l="1"/>
  <c r="K10" i="4" s="1"/>
  <c r="H12" i="4"/>
  <c r="K12" i="4" s="1"/>
  <c r="H11" i="4"/>
  <c r="K11" i="4" s="1"/>
  <c r="G18" i="4"/>
  <c r="J18" i="4" s="1"/>
  <c r="K18" i="4" s="1"/>
  <c r="G17" i="4"/>
  <c r="J17" i="4" s="1"/>
  <c r="K17" i="4" s="1"/>
  <c r="J12" i="4" l="1"/>
  <c r="H18" i="4"/>
  <c r="J10" i="4"/>
  <c r="J11" i="4"/>
  <c r="K19" i="4"/>
  <c r="K13" i="4"/>
  <c r="K28" i="4"/>
  <c r="H17" i="4"/>
  <c r="J24" i="4" l="1"/>
  <c r="J13" i="4"/>
  <c r="J25" i="4"/>
  <c r="J28" i="4" s="1"/>
  <c r="J19" i="4"/>
  <c r="J26" i="4" l="1"/>
</calcChain>
</file>

<file path=xl/sharedStrings.xml><?xml version="1.0" encoding="utf-8"?>
<sst xmlns="http://schemas.openxmlformats.org/spreadsheetml/2006/main" count="52" uniqueCount="45">
  <si>
    <t>data</t>
  </si>
  <si>
    <t>per l'Impresa</t>
  </si>
  <si>
    <t>______________________________</t>
  </si>
  <si>
    <t>(firmare digitalmente)</t>
  </si>
  <si>
    <t>COMPUTO DELL'OFFERTA ECONOMICA E DETERMINAZIONE RIBASSO D'ASTA OFFERTO</t>
  </si>
  <si>
    <t xml:space="preserve"> (€)</t>
  </si>
  <si>
    <t>(%)</t>
  </si>
  <si>
    <t xml:space="preserve">
Il/La sottoscritto/a ____________________________________________, nato/a a ___________________________ il ____________________, in qualità di legale rappresentante dell'impresa (oppure: del R.T.I./ del Consorzio/ della Rete / del GEIE costituito da 
 _____________________________________, mandataria / o simile per consorzio/ Rete / GEIE; da ___________ ___________, mandante/ o simile per consorzio/ Rete / GEIE), con sede legale in ________________________________ via_______________________________, C.F./P.IVA ____________________________________, facendo riferimento alla procedura di gara in oggetto:
- dichiara di approvare e di accettare senza riserva alcuna tutte le clausole e condizioni contenute nella documentazione di gara; 
- dichiara di impegnarsi a mantenere ferma ed irrevocabile la propria offerta per 180 (centottanta) giorni, a decorrere dalla data di scadenza del termine di presentazione dell'offerta; 
Premesso quanto sopra, il/la sottoscritto/a, in nome e per conto dell'impresa  (oppure: del R.T.I./ del Consorzio/ della Rete / del GEIE costituito da _____________________________________, mandataria / o simile per consorzio/ Rete / GEIE; da ___________ ___________, mandante/ o simile 
per consorzio/ Rete / GEIE) da lui rappresentata, si impegna a eseguire il servizio in oggetto alle seguenti condizioni economiche:      </t>
  </si>
  <si>
    <t>ALTRE DICHIARAZIONI</t>
  </si>
  <si>
    <t>A - COMPONENTE FISSA</t>
  </si>
  <si>
    <t xml:space="preserve">B - COMPONENTE VARIABILE </t>
  </si>
  <si>
    <t>Importo contrattuale  OFFERTO 
(€)</t>
  </si>
  <si>
    <t>IMPORTI CON IVA ESCLUSA</t>
  </si>
  <si>
    <t>Costo al minuto per volo 
stimato per la Base d'asta  (€)</t>
  </si>
  <si>
    <t>Costo orario per volo 
stimato per la Base d'asta                                 
                            (€)</t>
  </si>
  <si>
    <t>Ribasso applicato da Operatore Economico
(%)</t>
  </si>
  <si>
    <t>Costo al minuto per volo OFFERTO
                                                                                   (€)</t>
  </si>
  <si>
    <t>Costo orario per volo OFFERTO
                            (€)</t>
  </si>
  <si>
    <t>Totale annuale dei 
costi variabili
OFFERTI
                              (€)</t>
  </si>
  <si>
    <t>Media annuale dei minuti di volo effettuati nel triennio            2021-2023
(minuti)</t>
  </si>
  <si>
    <t>Totale contrattuale dei costi variabili
OFFERTI
                              (€)</t>
  </si>
  <si>
    <t>Canone mensile stimato per la Base d'asta, soggetto a ribasso 
(€)</t>
  </si>
  <si>
    <t xml:space="preserve">Importo del Canone mensile OFFERTO                                                                                                                                                                                                                                                                                                 (€)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</si>
  <si>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Ribasso applicato da Operatore Economico
(%)</t>
  </si>
  <si>
    <t>Periodo contrattuale                                    (mesi)</t>
  </si>
  <si>
    <t>Importo del Canone annuale      OFFERTO 
(€)</t>
  </si>
  <si>
    <t xml:space="preserve">C) Importo a base di gara, esclusi oneri per la sicurezza da interferenze:                                                                                                                                                    </t>
  </si>
  <si>
    <t xml:space="preserve">D) Oneri per la sicurezza da interferenze non soggetti a ribasso:  </t>
  </si>
  <si>
    <t xml:space="preserve">E) Importo a base asta, inclusi oneri per la sicurezza da interferenze [C+D]:                                                                                                                                                    </t>
  </si>
  <si>
    <t xml:space="preserve">F) Importo offerto dal concorrente, esclusi oneri per la sicurezza da interferenze [A+B]:                                                                                                                                                   </t>
  </si>
  <si>
    <t xml:space="preserve">G) Importo totale offerto dal concorrente, inclusi oneri per la sicurezza da interferenze [F + D]:     </t>
  </si>
  <si>
    <t xml:space="preserve">   H) Importo totale, espresso in lettere, offerto dal concorrente, inclusi oneri per la sicurezza  €</t>
  </si>
  <si>
    <t>SCHEMA OFFERTA ECONOMICA RELATIVA AL LOTTO 2</t>
  </si>
  <si>
    <r>
      <rPr>
        <b/>
        <sz val="11"/>
        <color theme="1"/>
        <rFont val="Times New Roman"/>
        <family val="1"/>
      </rPr>
      <t xml:space="preserve">
BASE OPERATIVA HEMS DI MESSINA (H24)</t>
    </r>
    <r>
      <rPr>
        <sz val="11"/>
        <color theme="1"/>
        <rFont val="Times New Roman"/>
        <family val="1"/>
      </rPr>
      <t xml:space="preserve">:
</t>
    </r>
  </si>
  <si>
    <r>
      <rPr>
        <b/>
        <sz val="11"/>
        <color theme="1"/>
        <rFont val="Times New Roman"/>
        <family val="1"/>
      </rPr>
      <t xml:space="preserve">   BASE OPERATIVA HEMS DI PANTELLERIA (HJ)</t>
    </r>
    <r>
      <rPr>
        <sz val="11"/>
        <color theme="1"/>
        <rFont val="Times New Roman"/>
        <family val="1"/>
      </rPr>
      <t xml:space="preserve">:
</t>
    </r>
  </si>
  <si>
    <r>
      <t xml:space="preserve">Fornitura e gestione del servizio antincendio presso la Base Operativa HEMS di </t>
    </r>
    <r>
      <rPr>
        <b/>
        <i/>
        <sz val="12"/>
        <color theme="1"/>
        <rFont val="Times New Roman"/>
        <family val="1"/>
      </rPr>
      <t>MESSINA</t>
    </r>
  </si>
  <si>
    <t>A) TOTALE OFFERTA PER LA COMPONENTE FISSA RELATIVA AL LOTTO 2</t>
  </si>
  <si>
    <t>B) TOTALE OFFERTA PER LA COMPONENTE VARIABILE RELATIVA AL LOTTO 2</t>
  </si>
  <si>
    <t xml:space="preserve">    I) Ribasso percentuale complessivo offerto [ (C - F) * 100 / C]:    </t>
  </si>
  <si>
    <t>BASE OPERATIVA HEMS DI MESSINA (H24)::</t>
  </si>
  <si>
    <t>BASE OPERATIVA HEMS DI PANTELLERIA (HJ):</t>
  </si>
  <si>
    <t>PROCEDURA DI GARA APERTA, AI SENSI DELL’ART. 71 DEL D.LGS. 31/3/2023, N. 36, INTEGRATO E CORRETTO DAL D.LGS 31/12/2024, N. 209, PER L’AFFIDAMENTO PER TRENTA MESI, NELL’AMBITO DEL “SERVIZIO DI URGENZA-EMERGENZA SANITARIA (S.U.E.S.) 118”, DEI SERVIZI AERONAUTICI DI ELISOCCORSO, DEI SERVIZI ACCESSORI E, LIMITATAMENTE A QUATTRO BASI OPERATIVE HEMS, DEL SERVIZIO DI VIGILANZA ANTINCENDIO, DA SVOLGERE NEL TERRITORIO DELLA REGIONE SICILIANA CON IL SUPPORTO DELLE SEI BASI OPERATIVE REGIONALI HEMS</t>
  </si>
  <si>
    <r>
      <t xml:space="preserve">COSTI PER IL PERSONALE (Piloti Comandanti, Copiloti e Tecnici per manutenzione/Elicotteristi) pari a  </t>
    </r>
    <r>
      <rPr>
        <b/>
        <sz val="12"/>
        <color theme="1"/>
        <rFont val="Times New Roman"/>
        <family val="1"/>
      </rPr>
      <t>€5.477.500,00</t>
    </r>
    <r>
      <rPr>
        <b/>
        <sz val="10"/>
        <color theme="1"/>
        <rFont val="Times New Roman"/>
        <family val="1"/>
      </rPr>
      <t xml:space="preserve"> - ONERI PER LA SICUREZZA NON SOGGETTI A RIBASSO  pari a  </t>
    </r>
    <r>
      <rPr>
        <b/>
        <sz val="12"/>
        <color theme="1"/>
        <rFont val="Times New Roman"/>
        <family val="1"/>
      </rPr>
      <t xml:space="preserve">€ 45.000,00  </t>
    </r>
  </si>
  <si>
    <t xml:space="preserve">Ai sensi di quanto previsto dal medesimo art. 108, comma 9 del D.Lgs. n. 36/2023, come integrato e modificato dal D.Lgs n. 209/2024, si dichiara che gli oneri aziendali concernenti l'adempimento delle disposizioni in materia di salute e sicurezza sui luoghi di lavoro sono pari a:                                      </t>
  </si>
  <si>
    <t xml:space="preserve">In conformità all'offerta economica formulata ed in aderenza a quanto disposto dall’art. 108, comma 9 del D.Lgs. n. 36/2023, come integrato e modificato dal D.Lgs n. 209/2024, si dichiara, come da formale attestazione inserita nella busta amministrativa, che i propri costi della manodopera che sarà impiegata nell'appalto secondo i requisiti previsti dall'art. 12.3 del Capitolato Speciale, sono pari a: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</si>
</sst>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0.00000%"/>
    <numFmt numFmtId="166" formatCode="0.00000"/>
  </numFmts>
  <fonts count="1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5FFF6"/>
        <bgColor indexed="64"/>
      </patternFill>
    </fill>
    <fill>
      <patternFill patternType="solid">
        <fgColor rgb="FFCBFFFB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133">
    <xf numFmtId="0" fontId="0" fillId="0" borderId="0" xfId="0"/>
    <xf numFmtId="164" fontId="5" fillId="5" borderId="0" xfId="25" applyNumberFormat="1" applyFill="1"/>
    <xf numFmtId="164" fontId="5" fillId="5" borderId="35" xfId="25" applyNumberFormat="1" applyFill="1" applyBorder="1"/>
    <xf numFmtId="164" fontId="10" fillId="6" borderId="0" xfId="25" applyNumberFormat="1" applyFont="1" applyFill="1" applyAlignment="1">
      <alignment horizontal="center" vertical="center" wrapText="1"/>
    </xf>
    <xf numFmtId="164" fontId="5" fillId="0" borderId="0" xfId="25" applyNumberFormat="1"/>
    <xf numFmtId="164" fontId="5" fillId="5" borderId="0" xfId="25" applyNumberFormat="1" applyFill="1" applyAlignment="1">
      <alignment horizontal="center" vertical="center"/>
    </xf>
    <xf numFmtId="164" fontId="10" fillId="6" borderId="36" xfId="25" applyNumberFormat="1" applyFont="1" applyFill="1" applyBorder="1" applyAlignment="1">
      <alignment horizontal="center" vertical="center" wrapText="1"/>
    </xf>
    <xf numFmtId="164" fontId="5" fillId="0" borderId="0" xfId="25" applyNumberFormat="1" applyAlignment="1">
      <alignment horizontal="center" vertical="center"/>
    </xf>
    <xf numFmtId="164" fontId="5" fillId="5" borderId="0" xfId="25" applyNumberFormat="1" applyFill="1" applyAlignment="1">
      <alignment vertical="center"/>
    </xf>
    <xf numFmtId="164" fontId="5" fillId="0" borderId="0" xfId="25" applyNumberFormat="1" applyAlignment="1">
      <alignment vertical="center"/>
    </xf>
    <xf numFmtId="164" fontId="5" fillId="5" borderId="0" xfId="25" applyNumberFormat="1" applyFill="1" applyAlignment="1">
      <alignment horizontal="left" vertical="top"/>
    </xf>
    <xf numFmtId="4" fontId="10" fillId="6" borderId="11" xfId="25" applyNumberFormat="1" applyFont="1" applyFill="1" applyBorder="1" applyAlignment="1">
      <alignment horizontal="center" vertical="center" wrapText="1"/>
    </xf>
    <xf numFmtId="165" fontId="10" fillId="0" borderId="11" xfId="26" applyNumberFormat="1" applyFont="1" applyFill="1" applyBorder="1" applyAlignment="1" applyProtection="1">
      <alignment horizontal="center" vertical="center" wrapText="1"/>
      <protection locked="0"/>
    </xf>
    <xf numFmtId="3" fontId="10" fillId="6" borderId="11" xfId="25" applyNumberFormat="1" applyFont="1" applyFill="1" applyBorder="1" applyAlignment="1">
      <alignment horizontal="center" vertical="center" wrapText="1"/>
    </xf>
    <xf numFmtId="4" fontId="10" fillId="6" borderId="23" xfId="25" applyNumberFormat="1" applyFont="1" applyFill="1" applyBorder="1" applyAlignment="1">
      <alignment horizontal="center" vertical="center" wrapText="1"/>
    </xf>
    <xf numFmtId="164" fontId="5" fillId="0" borderId="0" xfId="25" applyNumberFormat="1" applyAlignment="1">
      <alignment horizontal="left" vertical="top"/>
    </xf>
    <xf numFmtId="4" fontId="10" fillId="6" borderId="24" xfId="25" applyNumberFormat="1" applyFont="1" applyFill="1" applyBorder="1" applyAlignment="1">
      <alignment horizontal="center" vertical="center" wrapText="1"/>
    </xf>
    <xf numFmtId="165" fontId="10" fillId="0" borderId="24" xfId="26" applyNumberFormat="1" applyFont="1" applyFill="1" applyBorder="1" applyAlignment="1" applyProtection="1">
      <alignment horizontal="center" vertical="center" wrapText="1"/>
      <protection locked="0"/>
    </xf>
    <xf numFmtId="3" fontId="10" fillId="6" borderId="8" xfId="25" applyNumberFormat="1" applyFont="1" applyFill="1" applyBorder="1" applyAlignment="1">
      <alignment horizontal="center" vertical="center" wrapText="1"/>
    </xf>
    <xf numFmtId="4" fontId="10" fillId="6" borderId="18" xfId="25" applyNumberFormat="1" applyFont="1" applyFill="1" applyBorder="1" applyAlignment="1">
      <alignment horizontal="center" vertical="center" wrapText="1"/>
    </xf>
    <xf numFmtId="4" fontId="10" fillId="6" borderId="5" xfId="25" applyNumberFormat="1" applyFont="1" applyFill="1" applyBorder="1" applyAlignment="1">
      <alignment horizontal="center" vertical="center" wrapText="1"/>
    </xf>
    <xf numFmtId="4" fontId="10" fillId="6" borderId="21" xfId="25" applyNumberFormat="1" applyFont="1" applyFill="1" applyBorder="1" applyAlignment="1">
      <alignment horizontal="center" vertical="center" wrapText="1"/>
    </xf>
    <xf numFmtId="3" fontId="10" fillId="6" borderId="24" xfId="25" applyNumberFormat="1" applyFont="1" applyFill="1" applyBorder="1" applyAlignment="1">
      <alignment horizontal="center" vertical="center"/>
    </xf>
    <xf numFmtId="4" fontId="10" fillId="6" borderId="25" xfId="25" applyNumberFormat="1" applyFont="1" applyFill="1" applyBorder="1" applyAlignment="1">
      <alignment horizontal="center" vertical="center" wrapText="1"/>
    </xf>
    <xf numFmtId="164" fontId="5" fillId="5" borderId="4" xfId="25" applyNumberFormat="1" applyFill="1" applyBorder="1"/>
    <xf numFmtId="164" fontId="12" fillId="6" borderId="13" xfId="25" applyNumberFormat="1" applyFont="1" applyFill="1" applyBorder="1" applyAlignment="1">
      <alignment horizontal="right" vertical="center"/>
    </xf>
    <xf numFmtId="164" fontId="7" fillId="5" borderId="0" xfId="25" applyNumberFormat="1" applyFont="1" applyFill="1"/>
    <xf numFmtId="164" fontId="2" fillId="5" borderId="0" xfId="25" applyNumberFormat="1" applyFont="1" applyFill="1"/>
    <xf numFmtId="164" fontId="7" fillId="5" borderId="0" xfId="25" applyNumberFormat="1" applyFont="1" applyFill="1" applyAlignment="1">
      <alignment horizontal="left"/>
    </xf>
    <xf numFmtId="164" fontId="12" fillId="6" borderId="19" xfId="25" applyNumberFormat="1" applyFont="1" applyFill="1" applyBorder="1" applyAlignment="1">
      <alignment horizontal="right" vertical="center" wrapText="1"/>
    </xf>
    <xf numFmtId="164" fontId="10" fillId="6" borderId="0" xfId="25" applyNumberFormat="1" applyFont="1" applyFill="1"/>
    <xf numFmtId="164" fontId="7" fillId="6" borderId="0" xfId="25" applyNumberFormat="1" applyFont="1" applyFill="1"/>
    <xf numFmtId="164" fontId="5" fillId="6" borderId="0" xfId="25" applyNumberFormat="1" applyFill="1"/>
    <xf numFmtId="164" fontId="2" fillId="6" borderId="0" xfId="25" applyNumberFormat="1" applyFont="1" applyFill="1"/>
    <xf numFmtId="164" fontId="10" fillId="6" borderId="24" xfId="25" applyNumberFormat="1" applyFont="1" applyFill="1" applyBorder="1" applyAlignment="1">
      <alignment horizontal="center" vertical="center" wrapText="1"/>
    </xf>
    <xf numFmtId="164" fontId="10" fillId="6" borderId="31" xfId="25" applyNumberFormat="1" applyFont="1" applyFill="1" applyBorder="1" applyAlignment="1">
      <alignment horizontal="left" vertical="center" indent="1"/>
    </xf>
    <xf numFmtId="164" fontId="10" fillId="6" borderId="3" xfId="25" applyNumberFormat="1" applyFont="1" applyFill="1" applyBorder="1" applyAlignment="1">
      <alignment vertical="center"/>
    </xf>
    <xf numFmtId="164" fontId="10" fillId="6" borderId="13" xfId="25" applyNumberFormat="1" applyFont="1" applyFill="1" applyBorder="1" applyAlignment="1">
      <alignment horizontal="right" vertical="center"/>
    </xf>
    <xf numFmtId="164" fontId="10" fillId="6" borderId="2" xfId="25" applyNumberFormat="1" applyFont="1" applyFill="1" applyBorder="1" applyAlignment="1">
      <alignment horizontal="right" vertical="center"/>
    </xf>
    <xf numFmtId="164" fontId="10" fillId="6" borderId="17" xfId="25" applyNumberFormat="1" applyFont="1" applyFill="1" applyBorder="1" applyAlignment="1">
      <alignment vertical="center"/>
    </xf>
    <xf numFmtId="164" fontId="10" fillId="6" borderId="19" xfId="25" applyNumberFormat="1" applyFont="1" applyFill="1" applyBorder="1" applyAlignment="1">
      <alignment horizontal="right" vertical="center"/>
    </xf>
    <xf numFmtId="164" fontId="8" fillId="3" borderId="39" xfId="25" applyNumberFormat="1" applyFont="1" applyFill="1" applyBorder="1" applyAlignment="1">
      <alignment horizontal="center" vertical="center"/>
    </xf>
    <xf numFmtId="164" fontId="8" fillId="3" borderId="40" xfId="25" applyNumberFormat="1" applyFont="1" applyFill="1" applyBorder="1" applyAlignment="1">
      <alignment horizontal="center" vertical="center"/>
    </xf>
    <xf numFmtId="164" fontId="8" fillId="3" borderId="41" xfId="25" applyNumberFormat="1" applyFont="1" applyFill="1" applyBorder="1" applyAlignment="1">
      <alignment horizontal="center" vertical="center"/>
    </xf>
    <xf numFmtId="164" fontId="8" fillId="3" borderId="42" xfId="25" applyNumberFormat="1" applyFont="1" applyFill="1" applyBorder="1" applyAlignment="1">
      <alignment horizontal="center" vertical="center"/>
    </xf>
    <xf numFmtId="164" fontId="6" fillId="5" borderId="10" xfId="25" applyNumberFormat="1" applyFont="1" applyFill="1" applyBorder="1" applyAlignment="1">
      <alignment horizontal="center" vertical="center"/>
    </xf>
    <xf numFmtId="164" fontId="6" fillId="5" borderId="26" xfId="25" applyNumberFormat="1" applyFont="1" applyFill="1" applyBorder="1" applyAlignment="1">
      <alignment horizontal="center" vertical="center"/>
    </xf>
    <xf numFmtId="164" fontId="6" fillId="5" borderId="27" xfId="25" applyNumberFormat="1" applyFont="1" applyFill="1" applyBorder="1" applyAlignment="1">
      <alignment horizontal="center" vertical="center"/>
    </xf>
    <xf numFmtId="164" fontId="8" fillId="3" borderId="31" xfId="25" applyNumberFormat="1" applyFont="1" applyFill="1" applyBorder="1" applyAlignment="1">
      <alignment horizontal="left" vertical="center" wrapText="1"/>
    </xf>
    <xf numFmtId="164" fontId="8" fillId="3" borderId="3" xfId="25" applyNumberFormat="1" applyFont="1" applyFill="1" applyBorder="1" applyAlignment="1">
      <alignment horizontal="left" vertical="center" wrapText="1"/>
    </xf>
    <xf numFmtId="164" fontId="8" fillId="3" borderId="30" xfId="25" applyNumberFormat="1" applyFont="1" applyFill="1" applyBorder="1" applyAlignment="1">
      <alignment horizontal="left" vertical="center" wrapText="1"/>
    </xf>
    <xf numFmtId="164" fontId="14" fillId="2" borderId="15" xfId="25" applyNumberFormat="1" applyFont="1" applyFill="1" applyBorder="1" applyAlignment="1" applyProtection="1">
      <alignment horizontal="left" vertical="top" wrapText="1" indent="1"/>
      <protection locked="0"/>
    </xf>
    <xf numFmtId="164" fontId="14" fillId="2" borderId="17" xfId="25" applyNumberFormat="1" applyFont="1" applyFill="1" applyBorder="1" applyAlignment="1" applyProtection="1">
      <alignment horizontal="left" vertical="top" wrapText="1" indent="1"/>
      <protection locked="0"/>
    </xf>
    <xf numFmtId="164" fontId="14" fillId="2" borderId="20" xfId="25" applyNumberFormat="1" applyFont="1" applyFill="1" applyBorder="1" applyAlignment="1" applyProtection="1">
      <alignment horizontal="left" vertical="top" wrapText="1" indent="1"/>
      <protection locked="0"/>
    </xf>
    <xf numFmtId="164" fontId="12" fillId="4" borderId="4" xfId="25" applyNumberFormat="1" applyFont="1" applyFill="1" applyBorder="1" applyAlignment="1">
      <alignment horizontal="center" vertical="center"/>
    </xf>
    <xf numFmtId="164" fontId="12" fillId="4" borderId="5" xfId="25" applyNumberFormat="1" applyFont="1" applyFill="1" applyBorder="1" applyAlignment="1">
      <alignment horizontal="center" vertical="center"/>
    </xf>
    <xf numFmtId="164" fontId="12" fillId="4" borderId="7" xfId="25" applyNumberFormat="1" applyFont="1" applyFill="1" applyBorder="1" applyAlignment="1">
      <alignment horizontal="center" vertical="center"/>
    </xf>
    <xf numFmtId="164" fontId="8" fillId="3" borderId="43" xfId="25" applyNumberFormat="1" applyFont="1" applyFill="1" applyBorder="1" applyAlignment="1">
      <alignment horizontal="center" vertical="center"/>
    </xf>
    <xf numFmtId="164" fontId="8" fillId="3" borderId="36" xfId="25" applyNumberFormat="1" applyFont="1" applyFill="1" applyBorder="1" applyAlignment="1">
      <alignment horizontal="center" vertical="center"/>
    </xf>
    <xf numFmtId="164" fontId="8" fillId="3" borderId="0" xfId="25" applyNumberFormat="1" applyFont="1" applyFill="1" applyAlignment="1">
      <alignment horizontal="center" vertical="center"/>
    </xf>
    <xf numFmtId="164" fontId="8" fillId="3" borderId="44" xfId="25" applyNumberFormat="1" applyFont="1" applyFill="1" applyBorder="1" applyAlignment="1">
      <alignment horizontal="center" vertical="center"/>
    </xf>
    <xf numFmtId="164" fontId="8" fillId="3" borderId="45" xfId="25" applyNumberFormat="1" applyFont="1" applyFill="1" applyBorder="1" applyAlignment="1">
      <alignment horizontal="center" vertical="center"/>
    </xf>
    <xf numFmtId="164" fontId="8" fillId="3" borderId="35" xfId="25" applyNumberFormat="1" applyFont="1" applyFill="1" applyBorder="1" applyAlignment="1">
      <alignment horizontal="center" vertical="center"/>
    </xf>
    <xf numFmtId="164" fontId="8" fillId="3" borderId="46" xfId="25" applyNumberFormat="1" applyFont="1" applyFill="1" applyBorder="1" applyAlignment="1">
      <alignment horizontal="center" vertical="center"/>
    </xf>
    <xf numFmtId="164" fontId="13" fillId="3" borderId="14" xfId="25" applyNumberFormat="1" applyFont="1" applyFill="1" applyBorder="1" applyAlignment="1">
      <alignment horizontal="center" vertical="center" wrapText="1"/>
    </xf>
    <xf numFmtId="164" fontId="13" fillId="3" borderId="22" xfId="25" applyNumberFormat="1" applyFont="1" applyFill="1" applyBorder="1" applyAlignment="1">
      <alignment horizontal="center" vertical="center" wrapText="1"/>
    </xf>
    <xf numFmtId="164" fontId="13" fillId="3" borderId="8" xfId="25" applyNumberFormat="1" applyFont="1" applyFill="1" applyBorder="1" applyAlignment="1">
      <alignment horizontal="center" vertical="center" wrapText="1"/>
    </xf>
    <xf numFmtId="164" fontId="13" fillId="3" borderId="28" xfId="25" applyNumberFormat="1" applyFont="1" applyFill="1" applyBorder="1" applyAlignment="1">
      <alignment horizontal="center" vertical="center" wrapText="1"/>
    </xf>
    <xf numFmtId="164" fontId="9" fillId="6" borderId="37" xfId="25" applyNumberFormat="1" applyFont="1" applyFill="1" applyBorder="1" applyAlignment="1">
      <alignment horizontal="left" vertical="center" wrapText="1" indent="1"/>
    </xf>
    <xf numFmtId="164" fontId="9" fillId="6" borderId="14" xfId="25" applyNumberFormat="1" applyFont="1" applyFill="1" applyBorder="1" applyAlignment="1">
      <alignment horizontal="left" vertical="center" wrapText="1" indent="1"/>
    </xf>
    <xf numFmtId="164" fontId="9" fillId="6" borderId="31" xfId="25" applyNumberFormat="1" applyFont="1" applyFill="1" applyBorder="1" applyAlignment="1">
      <alignment horizontal="left" vertical="center" wrapText="1"/>
    </xf>
    <xf numFmtId="164" fontId="9" fillId="6" borderId="3" xfId="25" applyNumberFormat="1" applyFont="1" applyFill="1" applyBorder="1" applyAlignment="1">
      <alignment horizontal="left" vertical="center" wrapText="1"/>
    </xf>
    <xf numFmtId="164" fontId="9" fillId="6" borderId="2" xfId="25" applyNumberFormat="1" applyFont="1" applyFill="1" applyBorder="1" applyAlignment="1">
      <alignment horizontal="left" vertical="center" wrapText="1"/>
    </xf>
    <xf numFmtId="164" fontId="15" fillId="6" borderId="32" xfId="25" applyNumberFormat="1" applyFont="1" applyFill="1" applyBorder="1" applyAlignment="1">
      <alignment horizontal="left" vertical="center" wrapText="1" indent="1"/>
    </xf>
    <xf numFmtId="164" fontId="15" fillId="6" borderId="18" xfId="25" applyNumberFormat="1" applyFont="1" applyFill="1" applyBorder="1" applyAlignment="1">
      <alignment horizontal="left" vertical="center" wrapText="1" indent="1"/>
    </xf>
    <xf numFmtId="164" fontId="10" fillId="6" borderId="4" xfId="25" applyNumberFormat="1" applyFont="1" applyFill="1" applyBorder="1" applyAlignment="1">
      <alignment horizontal="left" vertical="center" wrapText="1" indent="1"/>
    </xf>
    <xf numFmtId="164" fontId="10" fillId="6" borderId="5" xfId="25" applyNumberFormat="1" applyFont="1" applyFill="1" applyBorder="1" applyAlignment="1">
      <alignment horizontal="left" vertical="center" wrapText="1" indent="1"/>
    </xf>
    <xf numFmtId="164" fontId="11" fillId="3" borderId="4" xfId="25" applyNumberFormat="1" applyFont="1" applyFill="1" applyBorder="1" applyAlignment="1">
      <alignment horizontal="center" vertical="center" wrapText="1"/>
    </xf>
    <xf numFmtId="164" fontId="11" fillId="3" borderId="5" xfId="25" applyNumberFormat="1" applyFont="1" applyFill="1" applyBorder="1" applyAlignment="1">
      <alignment horizontal="center" vertical="center" wrapText="1"/>
    </xf>
    <xf numFmtId="164" fontId="11" fillId="3" borderId="7" xfId="25" applyNumberFormat="1" applyFont="1" applyFill="1" applyBorder="1" applyAlignment="1">
      <alignment horizontal="center" vertical="center" wrapText="1"/>
    </xf>
    <xf numFmtId="164" fontId="11" fillId="3" borderId="14" xfId="25" applyNumberFormat="1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wrapText="1"/>
    </xf>
    <xf numFmtId="164" fontId="10" fillId="6" borderId="31" xfId="25" applyNumberFormat="1" applyFont="1" applyFill="1" applyBorder="1" applyAlignment="1">
      <alignment horizontal="left" vertical="center" wrapText="1" indent="1"/>
    </xf>
    <xf numFmtId="164" fontId="10" fillId="6" borderId="2" xfId="25" applyNumberFormat="1" applyFont="1" applyFill="1" applyBorder="1" applyAlignment="1">
      <alignment horizontal="left" vertical="center" wrapText="1" indent="1"/>
    </xf>
    <xf numFmtId="164" fontId="10" fillId="6" borderId="15" xfId="25" applyNumberFormat="1" applyFont="1" applyFill="1" applyBorder="1" applyAlignment="1">
      <alignment horizontal="left" vertical="center" wrapText="1" indent="1"/>
    </xf>
    <xf numFmtId="164" fontId="10" fillId="6" borderId="19" xfId="25" applyNumberFormat="1" applyFont="1" applyFill="1" applyBorder="1" applyAlignment="1">
      <alignment horizontal="left" vertical="center" wrapText="1" indent="1"/>
    </xf>
    <xf numFmtId="164" fontId="10" fillId="6" borderId="6" xfId="25" applyNumberFormat="1" applyFont="1" applyFill="1" applyBorder="1" applyAlignment="1">
      <alignment horizontal="left" vertical="center" wrapText="1" indent="1"/>
    </xf>
    <xf numFmtId="164" fontId="12" fillId="3" borderId="4" xfId="25" applyNumberFormat="1" applyFont="1" applyFill="1" applyBorder="1" applyAlignment="1">
      <alignment horizontal="center" vertical="center"/>
    </xf>
    <xf numFmtId="164" fontId="12" fillId="3" borderId="5" xfId="25" applyNumberFormat="1" applyFont="1" applyFill="1" applyBorder="1" applyAlignment="1">
      <alignment horizontal="center" vertical="center"/>
    </xf>
    <xf numFmtId="164" fontId="12" fillId="3" borderId="7" xfId="25" applyNumberFormat="1" applyFont="1" applyFill="1" applyBorder="1" applyAlignment="1">
      <alignment horizontal="center" vertical="center"/>
    </xf>
    <xf numFmtId="164" fontId="10" fillId="6" borderId="10" xfId="25" applyNumberFormat="1" applyFont="1" applyFill="1" applyBorder="1" applyAlignment="1">
      <alignment horizontal="left" vertical="center" indent="1"/>
    </xf>
    <xf numFmtId="164" fontId="10" fillId="6" borderId="26" xfId="25" applyNumberFormat="1" applyFont="1" applyFill="1" applyBorder="1" applyAlignment="1">
      <alignment horizontal="left" vertical="center" indent="1"/>
    </xf>
    <xf numFmtId="4" fontId="10" fillId="6" borderId="12" xfId="25" applyNumberFormat="1" applyFont="1" applyFill="1" applyBorder="1" applyAlignment="1">
      <alignment horizontal="right" vertical="center" indent="1"/>
    </xf>
    <xf numFmtId="4" fontId="10" fillId="6" borderId="27" xfId="25" applyNumberFormat="1" applyFont="1" applyFill="1" applyBorder="1" applyAlignment="1">
      <alignment horizontal="right" vertical="center" indent="1"/>
    </xf>
    <xf numFmtId="164" fontId="12" fillId="6" borderId="10" xfId="25" applyNumberFormat="1" applyFont="1" applyFill="1" applyBorder="1" applyAlignment="1">
      <alignment horizontal="left" vertical="center" wrapText="1"/>
    </xf>
    <xf numFmtId="164" fontId="12" fillId="6" borderId="26" xfId="25" applyNumberFormat="1" applyFont="1" applyFill="1" applyBorder="1" applyAlignment="1">
      <alignment horizontal="left" vertical="center" wrapText="1"/>
    </xf>
    <xf numFmtId="164" fontId="10" fillId="0" borderId="11" xfId="25" applyNumberFormat="1" applyFont="1" applyBorder="1" applyAlignment="1" applyProtection="1">
      <alignment horizontal="right" vertical="center" indent="1"/>
      <protection locked="0"/>
    </xf>
    <xf numFmtId="164" fontId="10" fillId="0" borderId="23" xfId="25" applyNumberFormat="1" applyFont="1" applyBorder="1" applyAlignment="1" applyProtection="1">
      <alignment horizontal="right" vertical="center" indent="1"/>
      <protection locked="0"/>
    </xf>
    <xf numFmtId="4" fontId="10" fillId="6" borderId="1" xfId="25" applyNumberFormat="1" applyFont="1" applyFill="1" applyBorder="1" applyAlignment="1">
      <alignment horizontal="right" vertical="center" indent="1"/>
    </xf>
    <xf numFmtId="4" fontId="10" fillId="6" borderId="30" xfId="25" applyNumberFormat="1" applyFont="1" applyFill="1" applyBorder="1" applyAlignment="1">
      <alignment horizontal="right" vertical="center" indent="1"/>
    </xf>
    <xf numFmtId="164" fontId="10" fillId="6" borderId="31" xfId="25" applyNumberFormat="1" applyFont="1" applyFill="1" applyBorder="1" applyAlignment="1">
      <alignment horizontal="left" vertical="center" indent="1"/>
    </xf>
    <xf numFmtId="164" fontId="10" fillId="6" borderId="3" xfId="25" applyNumberFormat="1" applyFont="1" applyFill="1" applyBorder="1" applyAlignment="1">
      <alignment horizontal="left" vertical="center" indent="1"/>
    </xf>
    <xf numFmtId="164" fontId="10" fillId="0" borderId="1" xfId="25" applyNumberFormat="1" applyFont="1" applyBorder="1" applyAlignment="1" applyProtection="1">
      <alignment horizontal="center" vertical="center"/>
      <protection locked="0"/>
    </xf>
    <xf numFmtId="164" fontId="10" fillId="0" borderId="3" xfId="25" applyNumberFormat="1" applyFont="1" applyBorder="1" applyAlignment="1" applyProtection="1">
      <alignment horizontal="center" vertical="center"/>
      <protection locked="0"/>
    </xf>
    <xf numFmtId="164" fontId="10" fillId="0" borderId="30" xfId="25" applyNumberFormat="1" applyFont="1" applyBorder="1" applyAlignment="1" applyProtection="1">
      <alignment horizontal="center" vertical="center"/>
      <protection locked="0"/>
    </xf>
    <xf numFmtId="166" fontId="10" fillId="6" borderId="16" xfId="26" applyNumberFormat="1" applyFont="1" applyFill="1" applyBorder="1" applyAlignment="1">
      <alignment horizontal="right" vertical="center" indent="1"/>
    </xf>
    <xf numFmtId="166" fontId="10" fillId="6" borderId="20" xfId="26" applyNumberFormat="1" applyFont="1" applyFill="1" applyBorder="1" applyAlignment="1">
      <alignment horizontal="right" vertical="center" indent="1"/>
    </xf>
    <xf numFmtId="164" fontId="12" fillId="3" borderId="10" xfId="25" applyNumberFormat="1" applyFont="1" applyFill="1" applyBorder="1" applyAlignment="1">
      <alignment horizontal="center" vertical="center"/>
    </xf>
    <xf numFmtId="164" fontId="12" fillId="3" borderId="26" xfId="25" applyNumberFormat="1" applyFont="1" applyFill="1" applyBorder="1" applyAlignment="1">
      <alignment horizontal="center" vertical="center"/>
    </xf>
    <xf numFmtId="164" fontId="12" fillId="3" borderId="27" xfId="25" applyNumberFormat="1" applyFont="1" applyFill="1" applyBorder="1" applyAlignment="1">
      <alignment horizontal="center" vertical="center"/>
    </xf>
    <xf numFmtId="164" fontId="7" fillId="0" borderId="15" xfId="25" applyNumberFormat="1" applyFont="1" applyBorder="1" applyAlignment="1" applyProtection="1">
      <alignment horizontal="left" vertical="top"/>
      <protection locked="0"/>
    </xf>
    <xf numFmtId="164" fontId="7" fillId="0" borderId="17" xfId="25" applyNumberFormat="1" applyFont="1" applyBorder="1" applyAlignment="1" applyProtection="1">
      <alignment horizontal="left" vertical="top"/>
      <protection locked="0"/>
    </xf>
    <xf numFmtId="164" fontId="7" fillId="0" borderId="20" xfId="25" applyNumberFormat="1" applyFont="1" applyBorder="1" applyAlignment="1" applyProtection="1">
      <alignment horizontal="left" vertical="top"/>
      <protection locked="0"/>
    </xf>
    <xf numFmtId="164" fontId="12" fillId="5" borderId="0" xfId="25" applyNumberFormat="1" applyFont="1" applyFill="1" applyAlignment="1">
      <alignment horizontal="left" indent="1"/>
    </xf>
    <xf numFmtId="164" fontId="10" fillId="6" borderId="31" xfId="25" applyNumberFormat="1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4" fontId="10" fillId="6" borderId="15" xfId="25" applyNumberFormat="1" applyFont="1" applyFill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164" fontId="7" fillId="6" borderId="0" xfId="25" applyNumberFormat="1" applyFont="1" applyFill="1" applyAlignment="1">
      <alignment horizontal="center" vertical="center"/>
    </xf>
    <xf numFmtId="164" fontId="12" fillId="6" borderId="15" xfId="25" applyNumberFormat="1" applyFont="1" applyFill="1" applyBorder="1" applyAlignment="1">
      <alignment horizontal="left" vertical="center" wrapText="1"/>
    </xf>
    <xf numFmtId="164" fontId="12" fillId="6" borderId="17" xfId="25" applyNumberFormat="1" applyFont="1" applyFill="1" applyBorder="1" applyAlignment="1">
      <alignment horizontal="left" vertical="center" wrapText="1"/>
    </xf>
    <xf numFmtId="164" fontId="10" fillId="0" borderId="18" xfId="25" applyNumberFormat="1" applyFont="1" applyBorder="1" applyAlignment="1" applyProtection="1">
      <alignment horizontal="right" vertical="center" indent="1"/>
      <protection locked="0"/>
    </xf>
    <xf numFmtId="164" fontId="10" fillId="0" borderId="29" xfId="25" applyNumberFormat="1" applyFont="1" applyBorder="1" applyAlignment="1" applyProtection="1">
      <alignment horizontal="right" vertical="center" indent="1"/>
      <protection locked="0"/>
    </xf>
    <xf numFmtId="164" fontId="10" fillId="6" borderId="0" xfId="25" applyNumberFormat="1" applyFont="1" applyFill="1" applyAlignment="1">
      <alignment horizontal="center"/>
    </xf>
    <xf numFmtId="14" fontId="10" fillId="0" borderId="0" xfId="25" applyNumberFormat="1" applyFont="1" applyAlignment="1" applyProtection="1">
      <alignment horizontal="center" vertical="center"/>
      <protection locked="0"/>
    </xf>
    <xf numFmtId="164" fontId="10" fillId="0" borderId="0" xfId="25" applyNumberFormat="1" applyFont="1" applyAlignment="1" applyProtection="1">
      <alignment horizontal="center" vertical="center"/>
      <protection locked="0"/>
    </xf>
    <xf numFmtId="164" fontId="12" fillId="3" borderId="22" xfId="25" applyNumberFormat="1" applyFont="1" applyFill="1" applyBorder="1" applyAlignment="1">
      <alignment horizontal="center" vertical="top" wrapText="1"/>
    </xf>
    <xf numFmtId="0" fontId="0" fillId="0" borderId="28" xfId="0" applyBorder="1" applyAlignment="1">
      <alignment horizontal="center" wrapText="1"/>
    </xf>
    <xf numFmtId="164" fontId="13" fillId="3" borderId="33" xfId="25" applyNumberFormat="1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wrapText="1"/>
    </xf>
    <xf numFmtId="164" fontId="13" fillId="3" borderId="34" xfId="25" applyNumberFormat="1" applyFont="1" applyFill="1" applyBorder="1" applyAlignment="1">
      <alignment horizontal="center" vertical="top" wrapText="1"/>
    </xf>
    <xf numFmtId="0" fontId="0" fillId="0" borderId="38" xfId="0" applyBorder="1" applyAlignment="1">
      <alignment horizontal="center" wrapText="1"/>
    </xf>
  </cellXfs>
  <cellStyles count="2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Normale" xfId="0" builtinId="0"/>
    <cellStyle name="Normale 2 2" xfId="25" xr:uid="{00000000-0005-0000-0000-000019000000}"/>
    <cellStyle name="Percentuale 2 2" xfId="26" xr:uid="{00000000-0005-0000-0000-00001A000000}"/>
  </cellStyles>
  <dxfs count="0"/>
  <tableStyles count="0" defaultTableStyle="TableStyleMedium9" defaultPivotStyle="PivotStyleMedium7"/>
  <colors>
    <mruColors>
      <color rgb="FFC5FFF6"/>
      <color rgb="FFCBFFFB"/>
      <color rgb="FF00FDFF"/>
      <color rgb="FF7CB200"/>
      <color rgb="FFB691B1"/>
      <color rgb="FFFF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</xdr:colOff>
      <xdr:row>0</xdr:row>
      <xdr:rowOff>10883</xdr:rowOff>
    </xdr:from>
    <xdr:to>
      <xdr:col>10</xdr:col>
      <xdr:colOff>275408</xdr:colOff>
      <xdr:row>47</xdr:row>
      <xdr:rowOff>152398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19D7993-F2C4-BC4F-C700-1BA7A38F115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38" t="7153" b="24569"/>
        <a:stretch/>
      </xdr:blipFill>
      <xdr:spPr bwMode="auto">
        <a:xfrm>
          <a:off x="21771" y="10883"/>
          <a:ext cx="7002780" cy="9350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olanza\Documents\MEGA\Dipartimento%20Salute\Incarico%20gara%20elisoccorso\Atti%20di%20gara\Gara%202023-2024\costo\Calcolo%20importi%20a%20base%20d'asta.v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olanza\Documents\MEGA\Dipartimento%20Salute\Incarico%20gara%20elisoccorso\Atti%20di%20gara\Gara%202023-2024\costo\Calcolo%20importi%20a%20base%20d'asta.v8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-s"/>
      <sheetName val="PERSONALE_N-s"/>
      <sheetName val="PERSONALE_U"/>
      <sheetName val="PERSONALE (2)"/>
      <sheetName val="ELICOTTERO-s"/>
      <sheetName val="ELICOTTERO (3)"/>
      <sheetName val="ASSICURAZIONI"/>
      <sheetName val="INSTALLAZIONI (2)"/>
      <sheetName val="ANTINCENDIO (2)"/>
      <sheetName val="COSTI SERVIZI (2)"/>
      <sheetName val="CANONI FISSI"/>
      <sheetName val="CANONI FISSI 3-s"/>
      <sheetName val="MINUTI VOLO"/>
      <sheetName val="COSTO ORA VOLO-s"/>
      <sheetName val="C_F_C_S"/>
      <sheetName val="VOL"/>
      <sheetName val="VOL_C_S"/>
      <sheetName val="P_E_U"/>
      <sheetName val="P_E_U_C_S"/>
      <sheetName val="P_E_N-s"/>
      <sheetName val="P_E_N_C_S-s"/>
      <sheetName val="INCENTIVO-s"/>
      <sheetName val="QE-s"/>
      <sheetName val="offerta_L1_N"/>
      <sheetName val="offerta_L2_N"/>
      <sheetName val="offerta_L1_U"/>
      <sheetName val="offerta_L2_U"/>
      <sheetName val="PIANO ECONOMICO GENERALE"/>
    </sheetNames>
    <sheetDataSet>
      <sheetData sheetId="0">
        <row r="4">
          <cell r="E4">
            <v>15500000</v>
          </cell>
        </row>
        <row r="5">
          <cell r="E5">
            <v>10000000</v>
          </cell>
        </row>
        <row r="6">
          <cell r="E6">
            <v>11000000</v>
          </cell>
        </row>
        <row r="7">
          <cell r="E7">
            <v>8500000</v>
          </cell>
        </row>
        <row r="8">
          <cell r="E8">
            <v>95000</v>
          </cell>
        </row>
        <row r="9">
          <cell r="E9">
            <v>70000</v>
          </cell>
        </row>
        <row r="10">
          <cell r="E10">
            <v>60000</v>
          </cell>
        </row>
        <row r="11">
          <cell r="E11">
            <v>1500000</v>
          </cell>
        </row>
        <row r="12">
          <cell r="E12">
            <v>25000</v>
          </cell>
        </row>
        <row r="13">
          <cell r="E13">
            <v>5</v>
          </cell>
        </row>
        <row r="14">
          <cell r="E14">
            <v>3</v>
          </cell>
        </row>
        <row r="15">
          <cell r="E15">
            <v>5</v>
          </cell>
        </row>
        <row r="16">
          <cell r="E16">
            <v>3</v>
          </cell>
        </row>
        <row r="17">
          <cell r="E17">
            <v>5</v>
          </cell>
        </row>
        <row r="18">
          <cell r="E18">
            <v>3</v>
          </cell>
        </row>
        <row r="19">
          <cell r="E19">
            <v>8.0000000000000002E-3</v>
          </cell>
        </row>
        <row r="20">
          <cell r="E20">
            <v>7.4999999999999997E-3</v>
          </cell>
        </row>
        <row r="21">
          <cell r="E21">
            <v>5.0000000000000001E-3</v>
          </cell>
        </row>
        <row r="22">
          <cell r="E22">
            <v>2600</v>
          </cell>
        </row>
        <row r="23">
          <cell r="E23">
            <v>2300</v>
          </cell>
        </row>
        <row r="24">
          <cell r="E24">
            <v>1350</v>
          </cell>
        </row>
        <row r="25">
          <cell r="E25">
            <v>4500</v>
          </cell>
        </row>
        <row r="26">
          <cell r="E26">
            <v>12</v>
          </cell>
        </row>
        <row r="27">
          <cell r="E27">
            <v>10</v>
          </cell>
        </row>
        <row r="28">
          <cell r="E28">
            <v>180000</v>
          </cell>
        </row>
        <row r="29">
          <cell r="E29">
            <v>135000</v>
          </cell>
        </row>
        <row r="30">
          <cell r="E30">
            <v>120000</v>
          </cell>
        </row>
        <row r="31">
          <cell r="E31">
            <v>500000</v>
          </cell>
        </row>
        <row r="32">
          <cell r="E32">
            <v>25000</v>
          </cell>
        </row>
        <row r="33">
          <cell r="E33">
            <v>6000</v>
          </cell>
        </row>
        <row r="34">
          <cell r="E34">
            <v>95000</v>
          </cell>
        </row>
        <row r="35">
          <cell r="E35">
            <v>50000</v>
          </cell>
        </row>
        <row r="36">
          <cell r="E36">
            <v>70000</v>
          </cell>
        </row>
        <row r="37">
          <cell r="E37">
            <v>35000</v>
          </cell>
        </row>
        <row r="38">
          <cell r="E38">
            <v>100000</v>
          </cell>
        </row>
        <row r="39">
          <cell r="E39">
            <v>6000</v>
          </cell>
        </row>
        <row r="40">
          <cell r="E40">
            <v>2</v>
          </cell>
        </row>
        <row r="41">
          <cell r="E41">
            <v>9</v>
          </cell>
        </row>
        <row r="42">
          <cell r="E42">
            <v>7.0000000000000007E-2</v>
          </cell>
        </row>
        <row r="43">
          <cell r="E43">
            <v>1</v>
          </cell>
        </row>
        <row r="44">
          <cell r="E44">
            <v>520</v>
          </cell>
        </row>
        <row r="45">
          <cell r="E45">
            <v>400</v>
          </cell>
        </row>
        <row r="46">
          <cell r="E46">
            <v>700</v>
          </cell>
        </row>
        <row r="47">
          <cell r="E47">
            <v>500</v>
          </cell>
        </row>
        <row r="48">
          <cell r="E48">
            <v>550</v>
          </cell>
        </row>
        <row r="49">
          <cell r="E49">
            <v>500</v>
          </cell>
        </row>
        <row r="50">
          <cell r="E50">
            <v>100</v>
          </cell>
        </row>
        <row r="51">
          <cell r="E51">
            <v>100</v>
          </cell>
        </row>
      </sheetData>
      <sheetData sheetId="1">
        <row r="11">
          <cell r="H11">
            <v>15</v>
          </cell>
        </row>
        <row r="18">
          <cell r="H18">
            <v>9</v>
          </cell>
        </row>
        <row r="71">
          <cell r="C71">
            <v>125000</v>
          </cell>
        </row>
        <row r="78">
          <cell r="C78">
            <v>75000</v>
          </cell>
        </row>
        <row r="81">
          <cell r="D81">
            <v>13</v>
          </cell>
        </row>
        <row r="87">
          <cell r="D87">
            <v>7</v>
          </cell>
        </row>
      </sheetData>
      <sheetData sheetId="2"/>
      <sheetData sheetId="3"/>
      <sheetData sheetId="4">
        <row r="13">
          <cell r="D13">
            <v>155000</v>
          </cell>
        </row>
        <row r="16">
          <cell r="D16">
            <v>115000</v>
          </cell>
        </row>
        <row r="22">
          <cell r="D22">
            <v>110000</v>
          </cell>
        </row>
        <row r="25">
          <cell r="D25">
            <v>97750</v>
          </cell>
        </row>
      </sheetData>
      <sheetData sheetId="5"/>
      <sheetData sheetId="6">
        <row r="10">
          <cell r="C10">
            <v>16791.666666666664</v>
          </cell>
          <cell r="E10">
            <v>11687.5</v>
          </cell>
          <cell r="G10">
            <v>12604.166666666666</v>
          </cell>
          <cell r="I10">
            <v>9895.8333333333321</v>
          </cell>
          <cell r="K10">
            <v>11562.5</v>
          </cell>
          <cell r="M10">
            <v>8854.1666666666661</v>
          </cell>
        </row>
      </sheetData>
      <sheetData sheetId="7">
        <row r="6">
          <cell r="D6">
            <v>2142.8571428571427</v>
          </cell>
        </row>
        <row r="8">
          <cell r="D8">
            <v>1607.1428571428571</v>
          </cell>
        </row>
        <row r="10">
          <cell r="D10">
            <v>4629.6296296296296</v>
          </cell>
        </row>
        <row r="12">
          <cell r="D12">
            <v>2222.2222222222222</v>
          </cell>
        </row>
      </sheetData>
      <sheetData sheetId="8">
        <row r="16">
          <cell r="C16">
            <v>25000</v>
          </cell>
        </row>
        <row r="18">
          <cell r="C18">
            <v>75000</v>
          </cell>
        </row>
      </sheetData>
      <sheetData sheetId="9">
        <row r="10">
          <cell r="E10">
            <v>15810.185185185186</v>
          </cell>
        </row>
        <row r="20">
          <cell r="E20">
            <v>14652.777777777777</v>
          </cell>
        </row>
        <row r="30">
          <cell r="E30">
            <v>7902.7777777777774</v>
          </cell>
        </row>
      </sheetData>
      <sheetData sheetId="10">
        <row r="13">
          <cell r="B13">
            <v>283250.30092592596</v>
          </cell>
          <cell r="C13">
            <v>339154.61640211643</v>
          </cell>
        </row>
        <row r="27">
          <cell r="B27">
            <v>205150.20833333331</v>
          </cell>
          <cell r="C27">
            <v>266987.29166666669</v>
          </cell>
          <cell r="E27">
            <v>228225.26785714287</v>
          </cell>
          <cell r="F27">
            <v>290062.35119047621</v>
          </cell>
          <cell r="G27">
            <v>295016.05529047619</v>
          </cell>
        </row>
      </sheetData>
      <sheetData sheetId="11">
        <row r="27">
          <cell r="G27">
            <v>271940.99537037039</v>
          </cell>
        </row>
      </sheetData>
      <sheetData sheetId="12">
        <row r="5">
          <cell r="I5">
            <v>43190.333333333336</v>
          </cell>
        </row>
        <row r="7">
          <cell r="I7">
            <v>37915.666666666664</v>
          </cell>
        </row>
        <row r="9">
          <cell r="I9">
            <v>35285.833333333336</v>
          </cell>
        </row>
        <row r="11">
          <cell r="I11">
            <v>31482.833333333332</v>
          </cell>
        </row>
        <row r="13">
          <cell r="I13">
            <v>35285.833333333336</v>
          </cell>
        </row>
        <row r="15">
          <cell r="I15">
            <v>12491.166666666666</v>
          </cell>
        </row>
      </sheetData>
      <sheetData sheetId="13">
        <row r="21">
          <cell r="C21">
            <v>1970</v>
          </cell>
          <cell r="D21">
            <v>1600</v>
          </cell>
        </row>
        <row r="23">
          <cell r="C23">
            <v>32.833333333333336</v>
          </cell>
          <cell r="D23">
            <v>26.666666666666668</v>
          </cell>
        </row>
      </sheetData>
      <sheetData sheetId="14"/>
      <sheetData sheetId="15">
        <row r="16">
          <cell r="E16">
            <v>2451768.9722211114</v>
          </cell>
          <cell r="F16">
            <v>22065920.749990001</v>
          </cell>
          <cell r="G16">
            <v>4413184.1499979999</v>
          </cell>
        </row>
        <row r="27">
          <cell r="E27">
            <v>3226093.333333333</v>
          </cell>
          <cell r="F27">
            <v>29034840</v>
          </cell>
          <cell r="G27">
            <v>5806968</v>
          </cell>
        </row>
      </sheetData>
      <sheetData sheetId="16"/>
      <sheetData sheetId="17"/>
      <sheetData sheetId="18">
        <row r="13">
          <cell r="E13">
            <v>19099552.388886668</v>
          </cell>
          <cell r="F13">
            <v>4300000</v>
          </cell>
          <cell r="G13">
            <v>1700000</v>
          </cell>
          <cell r="H13">
            <v>8364749.3333288878</v>
          </cell>
          <cell r="I13">
            <v>4134803.055537778</v>
          </cell>
          <cell r="J13">
            <v>600000</v>
          </cell>
        </row>
        <row r="14">
          <cell r="E14">
            <v>19449552.388886668</v>
          </cell>
        </row>
        <row r="30">
          <cell r="E30">
            <v>32636654.444444448</v>
          </cell>
          <cell r="F30">
            <v>7740000</v>
          </cell>
          <cell r="G30">
            <v>3060000</v>
          </cell>
          <cell r="H30">
            <v>14426914.444444442</v>
          </cell>
          <cell r="I30">
            <v>5609740.0000000009</v>
          </cell>
          <cell r="J30">
            <v>1800000</v>
          </cell>
        </row>
        <row r="31">
          <cell r="E31">
            <v>32986654.444444448</v>
          </cell>
        </row>
      </sheetData>
      <sheetData sheetId="19"/>
      <sheetData sheetId="20">
        <row r="14">
          <cell r="E14">
            <v>98023317.892847151</v>
          </cell>
          <cell r="F14">
            <v>19350000</v>
          </cell>
          <cell r="G14">
            <v>7650000</v>
          </cell>
          <cell r="H14">
            <v>49716704.142837137</v>
          </cell>
          <cell r="I14">
            <v>18606613.749919999</v>
          </cell>
          <cell r="J14">
            <v>2700000</v>
          </cell>
        </row>
        <row r="31">
          <cell r="E31">
            <v>156833370.79988572</v>
          </cell>
          <cell r="F31">
            <v>34830000</v>
          </cell>
          <cell r="G31">
            <v>13770000</v>
          </cell>
          <cell r="H31">
            <v>74889540.804285705</v>
          </cell>
          <cell r="I31">
            <v>25243830</v>
          </cell>
          <cell r="J31">
            <v>8100000</v>
          </cell>
        </row>
      </sheetData>
      <sheetData sheetId="21">
        <row r="11">
          <cell r="H11">
            <v>270081.33445418632</v>
          </cell>
        </row>
      </sheetData>
      <sheetData sheetId="22"/>
      <sheetData sheetId="23"/>
      <sheetData sheetId="24"/>
      <sheetData sheetId="25"/>
      <sheetData sheetId="26"/>
      <sheetData sheetId="27">
        <row r="8">
          <cell r="I8">
            <v>90153411.587301597</v>
          </cell>
        </row>
        <row r="13">
          <cell r="M13">
            <v>27889606.350394271</v>
          </cell>
        </row>
        <row r="24">
          <cell r="I24">
            <v>153745220.79988572</v>
          </cell>
        </row>
        <row r="29">
          <cell r="M29">
            <v>45268977.204415239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-s"/>
      <sheetName val="P_E_U"/>
      <sheetName val="P_E_U_C_S"/>
      <sheetName val="P_E_N-s"/>
      <sheetName val="P_E_N_C_S-s"/>
      <sheetName val="QE-N"/>
      <sheetName val="QE-U"/>
      <sheetName val="COSTO ORA VOLO-s"/>
      <sheetName val="CANONI FISSI N"/>
      <sheetName val="PERSONALE_N-s"/>
      <sheetName val="PERSONALE_U"/>
      <sheetName val="PERSONALE CS"/>
      <sheetName val="ELICOTTERO-s (2)"/>
      <sheetName val="ASSICURAZIONI"/>
      <sheetName val="INSTALLAZIONI (2)"/>
      <sheetName val="ANTINCENDIO (2)"/>
      <sheetName val="COSTI SERVIZI (2)"/>
      <sheetName val="CANONI FISSI (2)"/>
      <sheetName val="CANONI FISSI U"/>
      <sheetName val="MINUTI VOLO"/>
      <sheetName val="VOL_N"/>
      <sheetName val="VOL_U"/>
      <sheetName val="VOL_C_S_N"/>
      <sheetName val="VOL_C_S_U"/>
      <sheetName val="INCENTIVO-N"/>
      <sheetName val="INCENTIVO-U"/>
      <sheetName val="offerta_L1_N"/>
      <sheetName val="offerta_L2_N"/>
      <sheetName val="offerta_L1_U"/>
      <sheetName val="offerta_L2_U"/>
      <sheetName val="PIANO ECONOMICO GENERALE"/>
    </sheetNames>
    <sheetDataSet>
      <sheetData sheetId="0">
        <row r="4">
          <cell r="E4">
            <v>14500000</v>
          </cell>
        </row>
        <row r="5">
          <cell r="E5">
            <v>9600000</v>
          </cell>
        </row>
        <row r="6">
          <cell r="E6">
            <v>11000000</v>
          </cell>
        </row>
        <row r="7">
          <cell r="E7">
            <v>8500000</v>
          </cell>
        </row>
        <row r="8">
          <cell r="E8">
            <v>87500</v>
          </cell>
        </row>
        <row r="9">
          <cell r="E9">
            <v>60000</v>
          </cell>
        </row>
        <row r="10">
          <cell r="E10">
            <v>57500</v>
          </cell>
        </row>
        <row r="11">
          <cell r="E11">
            <v>1500000</v>
          </cell>
        </row>
        <row r="12">
          <cell r="E12">
            <v>25000</v>
          </cell>
        </row>
        <row r="13">
          <cell r="E13">
            <v>5</v>
          </cell>
        </row>
        <row r="14">
          <cell r="E14">
            <v>3</v>
          </cell>
        </row>
        <row r="15">
          <cell r="E15">
            <v>5</v>
          </cell>
        </row>
        <row r="16">
          <cell r="E16">
            <v>3</v>
          </cell>
        </row>
        <row r="17">
          <cell r="E17">
            <v>5</v>
          </cell>
        </row>
        <row r="18">
          <cell r="E18">
            <v>3</v>
          </cell>
        </row>
        <row r="19">
          <cell r="E19">
            <v>8.9999999999999993E-3</v>
          </cell>
        </row>
        <row r="20">
          <cell r="E20">
            <v>8.9999999999999993E-3</v>
          </cell>
        </row>
        <row r="21">
          <cell r="E21">
            <v>5.0000000000000001E-3</v>
          </cell>
        </row>
        <row r="22">
          <cell r="E22">
            <v>2600</v>
          </cell>
        </row>
        <row r="23">
          <cell r="E23">
            <v>2300</v>
          </cell>
        </row>
        <row r="24">
          <cell r="E24">
            <v>1350</v>
          </cell>
        </row>
        <row r="25">
          <cell r="E25">
            <v>4500</v>
          </cell>
        </row>
        <row r="26">
          <cell r="E26">
            <v>12</v>
          </cell>
        </row>
        <row r="27">
          <cell r="E27">
            <v>10</v>
          </cell>
        </row>
        <row r="28">
          <cell r="E28">
            <v>180000</v>
          </cell>
        </row>
        <row r="29">
          <cell r="E29">
            <v>135000</v>
          </cell>
        </row>
        <row r="30">
          <cell r="E30">
            <v>120000</v>
          </cell>
        </row>
        <row r="31">
          <cell r="E31">
            <v>500000</v>
          </cell>
        </row>
        <row r="32">
          <cell r="E32">
            <v>25000</v>
          </cell>
        </row>
        <row r="33">
          <cell r="E33">
            <v>6000</v>
          </cell>
        </row>
        <row r="34">
          <cell r="E34">
            <v>95000</v>
          </cell>
        </row>
        <row r="35">
          <cell r="E35">
            <v>50000</v>
          </cell>
        </row>
        <row r="36">
          <cell r="E36">
            <v>70000</v>
          </cell>
        </row>
        <row r="37">
          <cell r="E37">
            <v>35000</v>
          </cell>
        </row>
        <row r="38">
          <cell r="E38">
            <v>100000</v>
          </cell>
        </row>
        <row r="39">
          <cell r="E39">
            <v>6000</v>
          </cell>
        </row>
        <row r="40">
          <cell r="E40">
            <v>2</v>
          </cell>
        </row>
        <row r="41">
          <cell r="E41">
            <v>9</v>
          </cell>
        </row>
        <row r="42">
          <cell r="E42">
            <v>7.0000000000000007E-2</v>
          </cell>
        </row>
        <row r="43">
          <cell r="E43">
            <v>1.2</v>
          </cell>
        </row>
        <row r="44">
          <cell r="E44">
            <v>520</v>
          </cell>
        </row>
        <row r="45">
          <cell r="E45">
            <v>400</v>
          </cell>
        </row>
        <row r="46">
          <cell r="E46">
            <v>700</v>
          </cell>
        </row>
        <row r="47">
          <cell r="E47">
            <v>500</v>
          </cell>
        </row>
        <row r="48">
          <cell r="E48">
            <v>550</v>
          </cell>
        </row>
        <row r="49">
          <cell r="E49">
            <v>500</v>
          </cell>
        </row>
        <row r="50">
          <cell r="E50">
            <v>100</v>
          </cell>
        </row>
        <row r="51">
          <cell r="E51">
            <v>100</v>
          </cell>
        </row>
      </sheetData>
      <sheetData sheetId="1">
        <row r="15">
          <cell r="E15">
            <v>19351039.366655555</v>
          </cell>
        </row>
        <row r="32">
          <cell r="E32">
            <v>31444360.796799999</v>
          </cell>
        </row>
      </sheetData>
      <sheetData sheetId="2">
        <row r="14">
          <cell r="E14">
            <v>19001039.366655555</v>
          </cell>
          <cell r="F14">
            <v>4226500</v>
          </cell>
          <cell r="G14">
            <v>1765500</v>
          </cell>
          <cell r="I14">
            <v>4421214.166648889</v>
          </cell>
          <cell r="J14">
            <v>600000</v>
          </cell>
        </row>
        <row r="31">
          <cell r="E31">
            <v>31094360.796799999</v>
          </cell>
          <cell r="F31">
            <v>7607700</v>
          </cell>
          <cell r="G31">
            <v>3177900</v>
          </cell>
          <cell r="I31">
            <v>6170933.333333334</v>
          </cell>
          <cell r="J31">
            <v>1800000</v>
          </cell>
        </row>
      </sheetData>
      <sheetData sheetId="3">
        <row r="15">
          <cell r="E15">
            <v>97144379.292807162</v>
          </cell>
        </row>
        <row r="32">
          <cell r="E32">
            <v>148113552.79988572</v>
          </cell>
        </row>
      </sheetData>
      <sheetData sheetId="4">
        <row r="14">
          <cell r="E14">
            <v>95644379.292807162</v>
          </cell>
          <cell r="F14">
            <v>19019250</v>
          </cell>
          <cell r="G14">
            <v>7944750</v>
          </cell>
          <cell r="I14">
            <v>19895463.749919999</v>
          </cell>
          <cell r="J14">
            <v>2700000</v>
          </cell>
        </row>
        <row r="31">
          <cell r="E31">
            <v>146613552.79988572</v>
          </cell>
          <cell r="F31">
            <v>34234650</v>
          </cell>
          <cell r="G31">
            <v>14300550</v>
          </cell>
          <cell r="I31">
            <v>27769200</v>
          </cell>
          <cell r="J31">
            <v>8100000</v>
          </cell>
        </row>
      </sheetData>
      <sheetData sheetId="5">
        <row r="27">
          <cell r="B27" t="str">
            <v xml:space="preserve">I.V.A. 22% su opzioni lotto 2 </v>
          </cell>
        </row>
      </sheetData>
      <sheetData sheetId="6">
        <row r="27">
          <cell r="B27" t="str">
            <v xml:space="preserve">I.V.A. 22% su opzioni lotto 2 </v>
          </cell>
        </row>
      </sheetData>
      <sheetData sheetId="7">
        <row r="21">
          <cell r="C21">
            <v>2074</v>
          </cell>
          <cell r="D21">
            <v>1680</v>
          </cell>
        </row>
        <row r="23">
          <cell r="C23">
            <v>34.56666666666667</v>
          </cell>
          <cell r="D23">
            <v>28</v>
          </cell>
        </row>
      </sheetData>
      <sheetData sheetId="8">
        <row r="27">
          <cell r="B27">
            <v>200993.76785714287</v>
          </cell>
        </row>
      </sheetData>
      <sheetData sheetId="9">
        <row r="11">
          <cell r="H11">
            <v>15</v>
          </cell>
        </row>
        <row r="18">
          <cell r="H18">
            <v>9</v>
          </cell>
        </row>
        <row r="66">
          <cell r="C66">
            <v>116666.66666666666</v>
          </cell>
        </row>
        <row r="76">
          <cell r="D76">
            <v>13</v>
          </cell>
        </row>
        <row r="82">
          <cell r="D82">
            <v>7</v>
          </cell>
        </row>
      </sheetData>
      <sheetData sheetId="10"/>
      <sheetData sheetId="11">
        <row r="71">
          <cell r="C71">
            <v>34375</v>
          </cell>
        </row>
      </sheetData>
      <sheetData sheetId="12">
        <row r="27">
          <cell r="B27">
            <v>8.9999999999999993E-3</v>
          </cell>
        </row>
      </sheetData>
      <sheetData sheetId="13">
        <row r="10">
          <cell r="C10">
            <v>17979.166666666664</v>
          </cell>
          <cell r="E10">
            <v>11687.5</v>
          </cell>
          <cell r="G10">
            <v>13554.166666666666</v>
          </cell>
          <cell r="I10">
            <v>9895.8333333333321</v>
          </cell>
          <cell r="K10">
            <v>12512.5</v>
          </cell>
          <cell r="M10">
            <v>8854.1666666666661</v>
          </cell>
        </row>
      </sheetData>
      <sheetData sheetId="14">
        <row r="6">
          <cell r="D6">
            <v>2142.8571428571427</v>
          </cell>
        </row>
        <row r="8">
          <cell r="D8">
            <v>1607.1428571428571</v>
          </cell>
        </row>
        <row r="12">
          <cell r="D12">
            <v>2222.2222222222222</v>
          </cell>
        </row>
      </sheetData>
      <sheetData sheetId="15">
        <row r="16">
          <cell r="C16">
            <v>25000</v>
          </cell>
        </row>
        <row r="18">
          <cell r="C18">
            <v>75000</v>
          </cell>
        </row>
      </sheetData>
      <sheetData sheetId="16">
        <row r="10">
          <cell r="E10">
            <v>15810.185185185186</v>
          </cell>
        </row>
        <row r="20">
          <cell r="E20">
            <v>14652.777777777777</v>
          </cell>
        </row>
        <row r="30">
          <cell r="E30">
            <v>7902.7777777777774</v>
          </cell>
        </row>
      </sheetData>
      <sheetData sheetId="17">
        <row r="13">
          <cell r="D13">
            <v>275804.88425925921</v>
          </cell>
          <cell r="H13">
            <v>322747.94973544974</v>
          </cell>
        </row>
        <row r="27">
          <cell r="D27">
            <v>254433.12076666666</v>
          </cell>
        </row>
        <row r="39">
          <cell r="D39">
            <v>180997.7182539682</v>
          </cell>
          <cell r="E39">
            <v>16916.89814814815</v>
          </cell>
          <cell r="I39">
            <v>134054.65277777775</v>
          </cell>
          <cell r="J39">
            <v>16916.89814814815</v>
          </cell>
        </row>
        <row r="52">
          <cell r="E52">
            <v>8455.9722222222226</v>
          </cell>
          <cell r="I52">
            <v>105053.19444444444</v>
          </cell>
          <cell r="J52">
            <v>15678.472222222223</v>
          </cell>
          <cell r="N52">
            <v>113921.31521111111</v>
          </cell>
          <cell r="O52">
            <v>15678.472222222223</v>
          </cell>
        </row>
        <row r="64">
          <cell r="D64">
            <v>117637.79563492064</v>
          </cell>
          <cell r="E64">
            <v>8455.9722222222226</v>
          </cell>
          <cell r="I64">
            <v>122604.37896825396</v>
          </cell>
          <cell r="J64">
            <v>15678.472222222223</v>
          </cell>
          <cell r="N64">
            <v>127558.08306825397</v>
          </cell>
          <cell r="O64">
            <v>15678.472222222223</v>
          </cell>
        </row>
      </sheetData>
      <sheetData sheetId="18">
        <row r="27">
          <cell r="B27">
            <v>183883.95833333331</v>
          </cell>
        </row>
      </sheetData>
      <sheetData sheetId="19">
        <row r="5">
          <cell r="I5">
            <v>43190.333333333336</v>
          </cell>
        </row>
        <row r="7">
          <cell r="I7">
            <v>37915.666666666664</v>
          </cell>
        </row>
        <row r="9">
          <cell r="I9">
            <v>35285.833333333336</v>
          </cell>
        </row>
        <row r="11">
          <cell r="I11">
            <v>31482.833333333332</v>
          </cell>
        </row>
        <row r="13">
          <cell r="I13">
            <v>35285.833333333336</v>
          </cell>
        </row>
        <row r="15">
          <cell r="I15">
            <v>12491.166666666666</v>
          </cell>
        </row>
      </sheetData>
      <sheetData sheetId="20">
        <row r="16">
          <cell r="E16">
            <v>2581202.4611055558</v>
          </cell>
          <cell r="F16">
            <v>23230822.149950005</v>
          </cell>
          <cell r="G16">
            <v>4646164.429990001</v>
          </cell>
        </row>
        <row r="27">
          <cell r="E27">
            <v>3387397.9999999995</v>
          </cell>
          <cell r="F27">
            <v>30486582</v>
          </cell>
          <cell r="G27">
            <v>6097316.3999999994</v>
          </cell>
        </row>
      </sheetData>
      <sheetData sheetId="21"/>
      <sheetData sheetId="22"/>
      <sheetData sheetId="23"/>
      <sheetData sheetId="24">
        <row r="11">
          <cell r="H11">
            <v>260002.32917415432</v>
          </cell>
        </row>
      </sheetData>
      <sheetData sheetId="25">
        <row r="11">
          <cell r="H11">
            <v>104432.30363076445</v>
          </cell>
        </row>
      </sheetData>
      <sheetData sheetId="26">
        <row r="27">
          <cell r="B27" t="str">
            <v xml:space="preserve">H) Importo totale offerto, inclusi oneri sicurezza da interferenze, espresso in lettere </v>
          </cell>
        </row>
      </sheetData>
      <sheetData sheetId="27">
        <row r="27">
          <cell r="B27" t="str">
            <v>COMPUTO DELL'OFFERTA ECONOMICA E DETERMINAZIONE RIBASSO D'ASTA OFFERTO</v>
          </cell>
        </row>
      </sheetData>
      <sheetData sheetId="28">
        <row r="27">
          <cell r="B27" t="str">
            <v xml:space="preserve">H) Importo totale offerto, inclusi oneri sicurezza da interferenze, espresso in lettere </v>
          </cell>
        </row>
      </sheetData>
      <sheetData sheetId="29">
        <row r="27">
          <cell r="B27" t="str">
            <v>COMPUTO DELL'OFFERTA ECONOMICA E DETERMINAZIONE RIBASSO D'ASTA OFFERTO</v>
          </cell>
        </row>
      </sheetData>
      <sheetData sheetId="30">
        <row r="8">
          <cell r="I8">
            <v>86252191.587301597</v>
          </cell>
        </row>
        <row r="13">
          <cell r="M13">
            <v>27210179.374828495</v>
          </cell>
        </row>
        <row r="24">
          <cell r="I24" t="e">
            <v>#NAME?</v>
          </cell>
        </row>
        <row r="29">
          <cell r="M29" t="e">
            <v>#NAME?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zoomScale="70" zoomScaleNormal="70" workbookViewId="0"/>
  </sheetViews>
  <sheetFormatPr defaultRowHeight="15.6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3"/>
  <sheetViews>
    <sheetView showGridLines="0" topLeftCell="B1" zoomScale="71" zoomScaleNormal="140" workbookViewId="0">
      <selection activeCell="B4" sqref="B4:K4"/>
    </sheetView>
  </sheetViews>
  <sheetFormatPr defaultColWidth="11" defaultRowHeight="15.6" x14ac:dyDescent="0.3"/>
  <cols>
    <col min="1" max="1" width="2.8984375" style="4" customWidth="1"/>
    <col min="2" max="3" width="27.5" style="4" customWidth="1"/>
    <col min="4" max="4" width="12.8984375" style="4" customWidth="1"/>
    <col min="5" max="6" width="10.8984375" style="4" customWidth="1"/>
    <col min="7" max="7" width="13.8984375" style="4" customWidth="1"/>
    <col min="8" max="8" width="10.8984375" style="4" customWidth="1"/>
    <col min="9" max="11" width="13.8984375" style="4" customWidth="1"/>
    <col min="12" max="12" width="4.09765625" style="4" customWidth="1"/>
    <col min="13" max="16384" width="11" style="4"/>
  </cols>
  <sheetData>
    <row r="1" spans="1:12" ht="16.2" thickBo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3"/>
    </row>
    <row r="2" spans="1:12" s="7" customFormat="1" ht="36" customHeight="1" x14ac:dyDescent="0.3">
      <c r="A2" s="5"/>
      <c r="B2" s="45" t="s">
        <v>32</v>
      </c>
      <c r="C2" s="46"/>
      <c r="D2" s="46"/>
      <c r="E2" s="46"/>
      <c r="F2" s="46"/>
      <c r="G2" s="46"/>
      <c r="H2" s="46"/>
      <c r="I2" s="46"/>
      <c r="J2" s="46"/>
      <c r="K2" s="47"/>
      <c r="L2" s="6"/>
    </row>
    <row r="3" spans="1:12" s="9" customFormat="1" ht="67.5" customHeight="1" x14ac:dyDescent="0.3">
      <c r="A3" s="8"/>
      <c r="B3" s="48" t="s">
        <v>41</v>
      </c>
      <c r="C3" s="49"/>
      <c r="D3" s="49"/>
      <c r="E3" s="49"/>
      <c r="F3" s="49"/>
      <c r="G3" s="49"/>
      <c r="H3" s="49"/>
      <c r="I3" s="49"/>
      <c r="J3" s="49"/>
      <c r="K3" s="50"/>
      <c r="L3" s="6"/>
    </row>
    <row r="4" spans="1:12" ht="210" customHeight="1" thickBot="1" x14ac:dyDescent="0.35">
      <c r="A4" s="1"/>
      <c r="B4" s="51" t="s">
        <v>7</v>
      </c>
      <c r="C4" s="52"/>
      <c r="D4" s="52"/>
      <c r="E4" s="52"/>
      <c r="F4" s="52"/>
      <c r="G4" s="52"/>
      <c r="H4" s="52"/>
      <c r="I4" s="52"/>
      <c r="J4" s="52"/>
      <c r="K4" s="53"/>
      <c r="L4" s="6"/>
    </row>
    <row r="5" spans="1:12" s="9" customFormat="1" ht="30" customHeight="1" thickBot="1" x14ac:dyDescent="0.35">
      <c r="A5" s="8"/>
      <c r="B5" s="54" t="s">
        <v>42</v>
      </c>
      <c r="C5" s="55"/>
      <c r="D5" s="55"/>
      <c r="E5" s="55"/>
      <c r="F5" s="55"/>
      <c r="G5" s="55"/>
      <c r="H5" s="55"/>
      <c r="I5" s="55"/>
      <c r="J5" s="55"/>
      <c r="K5" s="56"/>
      <c r="L5" s="6"/>
    </row>
    <row r="6" spans="1:12" ht="24.9" customHeight="1" x14ac:dyDescent="0.3">
      <c r="A6" s="1"/>
      <c r="B6" s="41" t="s">
        <v>9</v>
      </c>
      <c r="C6" s="57"/>
      <c r="D6" s="57"/>
      <c r="E6" s="42"/>
      <c r="F6" s="64" t="s">
        <v>12</v>
      </c>
      <c r="G6" s="64"/>
      <c r="H6" s="64"/>
      <c r="I6" s="64"/>
      <c r="J6" s="64"/>
      <c r="K6" s="65"/>
      <c r="L6" s="6"/>
    </row>
    <row r="7" spans="1:12" ht="11.1" customHeight="1" x14ac:dyDescent="0.3">
      <c r="A7" s="1"/>
      <c r="B7" s="58"/>
      <c r="C7" s="59"/>
      <c r="D7" s="59"/>
      <c r="E7" s="60"/>
      <c r="F7" s="66"/>
      <c r="G7" s="66"/>
      <c r="H7" s="66"/>
      <c r="I7" s="66"/>
      <c r="J7" s="66"/>
      <c r="K7" s="67"/>
      <c r="L7" s="6"/>
    </row>
    <row r="8" spans="1:12" ht="12.9" customHeight="1" x14ac:dyDescent="0.3">
      <c r="A8" s="1"/>
      <c r="B8" s="58"/>
      <c r="C8" s="59"/>
      <c r="D8" s="59"/>
      <c r="E8" s="60"/>
      <c r="F8" s="129" t="s">
        <v>21</v>
      </c>
      <c r="G8" s="129" t="s">
        <v>23</v>
      </c>
      <c r="H8" s="129" t="s">
        <v>22</v>
      </c>
      <c r="I8" s="129" t="s">
        <v>24</v>
      </c>
      <c r="J8" s="129" t="s">
        <v>25</v>
      </c>
      <c r="K8" s="131" t="s">
        <v>11</v>
      </c>
      <c r="L8" s="6"/>
    </row>
    <row r="9" spans="1:12" ht="62.1" customHeight="1" thickBot="1" x14ac:dyDescent="0.35">
      <c r="A9" s="1"/>
      <c r="B9" s="61"/>
      <c r="C9" s="62"/>
      <c r="D9" s="62"/>
      <c r="E9" s="63"/>
      <c r="F9" s="130"/>
      <c r="G9" s="130"/>
      <c r="H9" s="130"/>
      <c r="I9" s="130"/>
      <c r="J9" s="130"/>
      <c r="K9" s="132"/>
      <c r="L9" s="6"/>
    </row>
    <row r="10" spans="1:12" s="15" customFormat="1" ht="51.75" customHeight="1" thickBot="1" x14ac:dyDescent="0.35">
      <c r="A10" s="10"/>
      <c r="B10" s="68" t="s">
        <v>33</v>
      </c>
      <c r="C10" s="69"/>
      <c r="D10" s="69"/>
      <c r="E10" s="69"/>
      <c r="F10" s="11">
        <v>277672.05</v>
      </c>
      <c r="G10" s="12"/>
      <c r="H10" s="11">
        <f>F10-(F10*G10)</f>
        <v>277672.05</v>
      </c>
      <c r="I10" s="13">
        <v>30</v>
      </c>
      <c r="J10" s="11">
        <f>H10*12</f>
        <v>3332064.5999999996</v>
      </c>
      <c r="K10" s="14">
        <f>H10*30</f>
        <v>8330161.5</v>
      </c>
      <c r="L10" s="6"/>
    </row>
    <row r="11" spans="1:12" ht="48" customHeight="1" thickBot="1" x14ac:dyDescent="0.35">
      <c r="A11" s="1"/>
      <c r="B11" s="70" t="s">
        <v>34</v>
      </c>
      <c r="C11" s="71"/>
      <c r="D11" s="71"/>
      <c r="E11" s="72"/>
      <c r="F11" s="16">
        <v>204161.41</v>
      </c>
      <c r="G11" s="12"/>
      <c r="H11" s="11">
        <f>F11-(F11*G11)</f>
        <v>204161.41</v>
      </c>
      <c r="I11" s="18">
        <v>30</v>
      </c>
      <c r="J11" s="11">
        <f>H11*12</f>
        <v>2449936.92</v>
      </c>
      <c r="K11" s="14">
        <f>H11*30</f>
        <v>6124842.2999999998</v>
      </c>
      <c r="L11" s="6"/>
    </row>
    <row r="12" spans="1:12" s="15" customFormat="1" ht="24.9" customHeight="1" thickBot="1" x14ac:dyDescent="0.35">
      <c r="A12" s="10"/>
      <c r="B12" s="73" t="s">
        <v>35</v>
      </c>
      <c r="C12" s="74"/>
      <c r="D12" s="74"/>
      <c r="E12" s="74"/>
      <c r="F12" s="19">
        <v>25000</v>
      </c>
      <c r="G12" s="12"/>
      <c r="H12" s="11">
        <f>F12-(F12*G12)</f>
        <v>25000</v>
      </c>
      <c r="I12" s="18">
        <v>30</v>
      </c>
      <c r="J12" s="11">
        <f>H12*12</f>
        <v>300000</v>
      </c>
      <c r="K12" s="14">
        <f>H12*30</f>
        <v>750000</v>
      </c>
      <c r="L12" s="6"/>
    </row>
    <row r="13" spans="1:12" ht="36" customHeight="1" thickBot="1" x14ac:dyDescent="0.35">
      <c r="A13" s="1"/>
      <c r="B13" s="75" t="s">
        <v>36</v>
      </c>
      <c r="C13" s="76"/>
      <c r="D13" s="76"/>
      <c r="E13" s="76"/>
      <c r="F13" s="76"/>
      <c r="G13" s="76"/>
      <c r="H13" s="76"/>
      <c r="I13" s="20"/>
      <c r="J13" s="21">
        <f>SUM(J10:J12)</f>
        <v>6082001.5199999996</v>
      </c>
      <c r="K13" s="21">
        <f>SUM(K10:K12)</f>
        <v>15205003.800000001</v>
      </c>
      <c r="L13" s="6"/>
    </row>
    <row r="14" spans="1:12" s="9" customFormat="1" ht="30" customHeight="1" thickBot="1" x14ac:dyDescent="0.35">
      <c r="A14" s="8"/>
      <c r="B14" s="77" t="s">
        <v>12</v>
      </c>
      <c r="C14" s="78"/>
      <c r="D14" s="78"/>
      <c r="E14" s="78"/>
      <c r="F14" s="78"/>
      <c r="G14" s="78"/>
      <c r="H14" s="78"/>
      <c r="I14" s="78"/>
      <c r="J14" s="78"/>
      <c r="K14" s="79"/>
      <c r="L14" s="6"/>
    </row>
    <row r="15" spans="1:12" s="9" customFormat="1" ht="12.9" customHeight="1" x14ac:dyDescent="0.3">
      <c r="A15" s="8"/>
      <c r="B15" s="41" t="s">
        <v>10</v>
      </c>
      <c r="C15" s="42"/>
      <c r="D15" s="80" t="s">
        <v>14</v>
      </c>
      <c r="E15" s="80" t="s">
        <v>13</v>
      </c>
      <c r="F15" s="80" t="s">
        <v>15</v>
      </c>
      <c r="G15" s="80" t="s">
        <v>16</v>
      </c>
      <c r="H15" s="80" t="s">
        <v>17</v>
      </c>
      <c r="I15" s="80" t="s">
        <v>19</v>
      </c>
      <c r="J15" s="80" t="s">
        <v>18</v>
      </c>
      <c r="K15" s="127" t="s">
        <v>20</v>
      </c>
      <c r="L15" s="6"/>
    </row>
    <row r="16" spans="1:12" ht="80.099999999999994" customHeight="1" x14ac:dyDescent="0.3">
      <c r="A16" s="1"/>
      <c r="B16" s="43"/>
      <c r="C16" s="44"/>
      <c r="D16" s="81"/>
      <c r="E16" s="81"/>
      <c r="F16" s="81"/>
      <c r="G16" s="81"/>
      <c r="H16" s="81"/>
      <c r="I16" s="81"/>
      <c r="J16" s="81"/>
      <c r="K16" s="128"/>
      <c r="L16" s="6"/>
    </row>
    <row r="17" spans="1:12" ht="36" customHeight="1" x14ac:dyDescent="0.3">
      <c r="A17" s="1"/>
      <c r="B17" s="82" t="s">
        <v>39</v>
      </c>
      <c r="C17" s="83"/>
      <c r="D17" s="16">
        <v>1905</v>
      </c>
      <c r="E17" s="16">
        <v>31.75</v>
      </c>
      <c r="F17" s="17"/>
      <c r="G17" s="34">
        <f>E17-(E17*F17)</f>
        <v>31.75</v>
      </c>
      <c r="H17" s="16">
        <f>G17*60</f>
        <v>1905</v>
      </c>
      <c r="I17" s="22">
        <v>38280</v>
      </c>
      <c r="J17" s="16">
        <f>G17*I17</f>
        <v>1215390</v>
      </c>
      <c r="K17" s="23">
        <f>J17*2.5</f>
        <v>3038475</v>
      </c>
      <c r="L17" s="6"/>
    </row>
    <row r="18" spans="1:12" ht="36" customHeight="1" thickBot="1" x14ac:dyDescent="0.35">
      <c r="A18" s="1"/>
      <c r="B18" s="84" t="s">
        <v>40</v>
      </c>
      <c r="C18" s="85"/>
      <c r="D18" s="19">
        <v>1905</v>
      </c>
      <c r="E18" s="19">
        <v>31.75</v>
      </c>
      <c r="F18" s="17"/>
      <c r="G18" s="34">
        <f>E18-(E18*F18)</f>
        <v>31.75</v>
      </c>
      <c r="H18" s="16">
        <f>G18*60</f>
        <v>1905</v>
      </c>
      <c r="I18" s="22">
        <v>14700</v>
      </c>
      <c r="J18" s="16">
        <f>G18*I18</f>
        <v>466725</v>
      </c>
      <c r="K18" s="23">
        <f>J18*2.5</f>
        <v>1166812.5</v>
      </c>
      <c r="L18" s="6"/>
    </row>
    <row r="19" spans="1:12" ht="36" customHeight="1" thickBot="1" x14ac:dyDescent="0.35">
      <c r="A19" s="1"/>
      <c r="B19" s="75" t="s">
        <v>37</v>
      </c>
      <c r="C19" s="76"/>
      <c r="D19" s="76"/>
      <c r="E19" s="76"/>
      <c r="F19" s="76"/>
      <c r="G19" s="76"/>
      <c r="H19" s="76"/>
      <c r="I19" s="86"/>
      <c r="J19" s="21">
        <f>SUM(J17:J18)</f>
        <v>1682115</v>
      </c>
      <c r="K19" s="21">
        <f>SUM(K17:K18)</f>
        <v>4205287.5</v>
      </c>
      <c r="L19" s="6"/>
    </row>
    <row r="20" spans="1:12" ht="16.2" thickBot="1" x14ac:dyDescent="0.35">
      <c r="A20" s="1"/>
      <c r="B20" s="24"/>
      <c r="C20" s="1"/>
      <c r="D20" s="1"/>
      <c r="E20" s="1"/>
      <c r="F20" s="1"/>
      <c r="G20" s="1"/>
      <c r="H20" s="1"/>
      <c r="I20" s="1"/>
      <c r="J20" s="1"/>
      <c r="K20" s="1"/>
      <c r="L20" s="6"/>
    </row>
    <row r="21" spans="1:12" ht="30" customHeight="1" thickBot="1" x14ac:dyDescent="0.35">
      <c r="A21" s="1"/>
      <c r="B21" s="87" t="s">
        <v>4</v>
      </c>
      <c r="C21" s="88"/>
      <c r="D21" s="88"/>
      <c r="E21" s="88"/>
      <c r="F21" s="88"/>
      <c r="G21" s="88"/>
      <c r="H21" s="88"/>
      <c r="I21" s="88"/>
      <c r="J21" s="88"/>
      <c r="K21" s="89"/>
      <c r="L21" s="6"/>
    </row>
    <row r="22" spans="1:12" ht="30" customHeight="1" x14ac:dyDescent="0.3">
      <c r="A22" s="1"/>
      <c r="B22" s="90" t="s">
        <v>26</v>
      </c>
      <c r="C22" s="91"/>
      <c r="D22" s="91"/>
      <c r="E22" s="91"/>
      <c r="F22" s="91"/>
      <c r="G22" s="91"/>
      <c r="H22" s="91"/>
      <c r="I22" s="37" t="s">
        <v>5</v>
      </c>
      <c r="J22" s="92">
        <v>19410291.300000001</v>
      </c>
      <c r="K22" s="93"/>
      <c r="L22" s="6"/>
    </row>
    <row r="23" spans="1:12" s="9" customFormat="1" ht="36" customHeight="1" x14ac:dyDescent="0.3">
      <c r="A23" s="8"/>
      <c r="B23" s="35" t="s">
        <v>27</v>
      </c>
      <c r="C23" s="36"/>
      <c r="D23" s="36"/>
      <c r="E23" s="36"/>
      <c r="F23" s="36"/>
      <c r="G23" s="36"/>
      <c r="H23" s="36"/>
      <c r="I23" s="38" t="s">
        <v>5</v>
      </c>
      <c r="J23" s="98">
        <v>45000</v>
      </c>
      <c r="K23" s="99">
        <v>3000</v>
      </c>
      <c r="L23" s="6"/>
    </row>
    <row r="24" spans="1:12" ht="30" customHeight="1" x14ac:dyDescent="0.3">
      <c r="A24" s="1"/>
      <c r="B24" s="100" t="s">
        <v>28</v>
      </c>
      <c r="C24" s="101"/>
      <c r="D24" s="101"/>
      <c r="E24" s="101"/>
      <c r="F24" s="101"/>
      <c r="G24" s="101"/>
      <c r="H24" s="101"/>
      <c r="I24" s="38" t="s">
        <v>5</v>
      </c>
      <c r="J24" s="98">
        <f>SUM(J22:J23)</f>
        <v>19455291.300000001</v>
      </c>
      <c r="K24" s="99"/>
      <c r="L24" s="6"/>
    </row>
    <row r="25" spans="1:12" s="9" customFormat="1" ht="36" customHeight="1" x14ac:dyDescent="0.3">
      <c r="A25" s="8"/>
      <c r="B25" s="100" t="s">
        <v>29</v>
      </c>
      <c r="C25" s="101"/>
      <c r="D25" s="101"/>
      <c r="E25" s="101"/>
      <c r="F25" s="101"/>
      <c r="G25" s="101"/>
      <c r="H25" s="101"/>
      <c r="I25" s="38" t="s">
        <v>5</v>
      </c>
      <c r="J25" s="98">
        <f>(K13+K19)</f>
        <v>19410291.300000001</v>
      </c>
      <c r="K25" s="99"/>
      <c r="L25" s="6"/>
    </row>
    <row r="26" spans="1:12" s="9" customFormat="1" ht="36" customHeight="1" x14ac:dyDescent="0.3">
      <c r="A26" s="8"/>
      <c r="B26" s="35" t="s">
        <v>30</v>
      </c>
      <c r="C26" s="36"/>
      <c r="D26" s="36"/>
      <c r="E26" s="36"/>
      <c r="F26" s="36"/>
      <c r="G26" s="36"/>
      <c r="H26" s="36"/>
      <c r="I26" s="38" t="s">
        <v>5</v>
      </c>
      <c r="J26" s="98">
        <f>J23+J25</f>
        <v>19455291.300000001</v>
      </c>
      <c r="K26" s="99"/>
      <c r="L26" s="6"/>
    </row>
    <row r="27" spans="1:12" s="9" customFormat="1" ht="36" customHeight="1" x14ac:dyDescent="0.3">
      <c r="A27" s="8"/>
      <c r="B27" s="114" t="s">
        <v>31</v>
      </c>
      <c r="C27" s="115"/>
      <c r="D27" s="115"/>
      <c r="E27" s="116"/>
      <c r="F27" s="102"/>
      <c r="G27" s="103"/>
      <c r="H27" s="103"/>
      <c r="I27" s="103"/>
      <c r="J27" s="103"/>
      <c r="K27" s="104"/>
      <c r="L27" s="6"/>
    </row>
    <row r="28" spans="1:12" s="9" customFormat="1" ht="36" customHeight="1" thickBot="1" x14ac:dyDescent="0.35">
      <c r="A28" s="8"/>
      <c r="B28" s="117" t="s">
        <v>38</v>
      </c>
      <c r="C28" s="118"/>
      <c r="D28" s="118"/>
      <c r="E28" s="118"/>
      <c r="F28" s="39"/>
      <c r="G28" s="39"/>
      <c r="H28" s="39"/>
      <c r="I28" s="40" t="s">
        <v>6</v>
      </c>
      <c r="J28" s="105">
        <f>(J22-J25)*100/J22</f>
        <v>0</v>
      </c>
      <c r="K28" s="106" t="e">
        <f>100-(100*K25)/#REF!</f>
        <v>#REF!</v>
      </c>
      <c r="L28" s="6"/>
    </row>
    <row r="29" spans="1:12" ht="16.2" thickBot="1" x14ac:dyDescent="0.35">
      <c r="A29" s="1"/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6"/>
    </row>
    <row r="30" spans="1:12" ht="30" customHeight="1" x14ac:dyDescent="0.3">
      <c r="A30" s="1"/>
      <c r="B30" s="107" t="s">
        <v>8</v>
      </c>
      <c r="C30" s="108"/>
      <c r="D30" s="108"/>
      <c r="E30" s="108"/>
      <c r="F30" s="108"/>
      <c r="G30" s="108"/>
      <c r="H30" s="108"/>
      <c r="I30" s="108"/>
      <c r="J30" s="108"/>
      <c r="K30" s="109"/>
      <c r="L30" s="6"/>
    </row>
    <row r="31" spans="1:12" ht="116.1" customHeight="1" thickBot="1" x14ac:dyDescent="0.35">
      <c r="A31" s="1"/>
      <c r="B31" s="110"/>
      <c r="C31" s="111"/>
      <c r="D31" s="111"/>
      <c r="E31" s="111"/>
      <c r="F31" s="111"/>
      <c r="G31" s="111"/>
      <c r="H31" s="111"/>
      <c r="I31" s="111"/>
      <c r="J31" s="111"/>
      <c r="K31" s="112"/>
      <c r="L31" s="6"/>
    </row>
    <row r="32" spans="1:12" ht="15.9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3"/>
    </row>
    <row r="33" spans="1:12" x14ac:dyDescent="0.3">
      <c r="A33" s="1"/>
      <c r="B33" s="113"/>
      <c r="C33" s="113"/>
      <c r="D33" s="113"/>
      <c r="E33" s="113"/>
      <c r="F33" s="113"/>
      <c r="G33" s="113"/>
      <c r="H33" s="113"/>
      <c r="I33" s="113"/>
      <c r="J33" s="113"/>
      <c r="K33" s="27"/>
      <c r="L33" s="3"/>
    </row>
    <row r="34" spans="1:12" ht="16.2" thickBot="1" x14ac:dyDescent="0.35">
      <c r="A34" s="1"/>
      <c r="B34" s="28"/>
      <c r="C34" s="28"/>
      <c r="D34" s="28"/>
      <c r="E34" s="28"/>
      <c r="F34" s="28"/>
      <c r="G34" s="28"/>
      <c r="H34" s="28"/>
      <c r="I34" s="28"/>
      <c r="J34" s="28"/>
      <c r="K34" s="27"/>
      <c r="L34" s="3"/>
    </row>
    <row r="35" spans="1:12" ht="54.9" customHeight="1" x14ac:dyDescent="0.3">
      <c r="A35" s="1"/>
      <c r="B35" s="94" t="s">
        <v>44</v>
      </c>
      <c r="C35" s="95"/>
      <c r="D35" s="95"/>
      <c r="E35" s="95"/>
      <c r="F35" s="95"/>
      <c r="G35" s="95"/>
      <c r="H35" s="25" t="s">
        <v>5</v>
      </c>
      <c r="I35" s="96"/>
      <c r="J35" s="97"/>
      <c r="K35" s="27"/>
      <c r="L35" s="3"/>
    </row>
    <row r="36" spans="1:12" ht="36" customHeight="1" thickBot="1" x14ac:dyDescent="0.35">
      <c r="A36" s="1"/>
      <c r="B36" s="120" t="s">
        <v>43</v>
      </c>
      <c r="C36" s="121"/>
      <c r="D36" s="121"/>
      <c r="E36" s="121"/>
      <c r="F36" s="121"/>
      <c r="G36" s="121"/>
      <c r="H36" s="29" t="s">
        <v>5</v>
      </c>
      <c r="I36" s="122"/>
      <c r="J36" s="123"/>
      <c r="K36" s="27"/>
      <c r="L36" s="3"/>
    </row>
    <row r="37" spans="1:12" x14ac:dyDescent="0.3">
      <c r="A37" s="1"/>
      <c r="B37" s="26"/>
      <c r="C37" s="26"/>
      <c r="D37" s="26"/>
      <c r="E37" s="26"/>
      <c r="F37" s="26"/>
      <c r="G37" s="26"/>
      <c r="H37" s="26"/>
      <c r="I37" s="26"/>
      <c r="J37" s="26"/>
      <c r="K37" s="27"/>
      <c r="L37" s="3"/>
    </row>
    <row r="38" spans="1:12" x14ac:dyDescent="0.3">
      <c r="A38" s="1"/>
      <c r="B38" s="30" t="s">
        <v>0</v>
      </c>
      <c r="C38" s="30"/>
      <c r="D38" s="30"/>
      <c r="E38" s="31"/>
      <c r="F38" s="31"/>
      <c r="G38" s="124" t="s">
        <v>1</v>
      </c>
      <c r="H38" s="124"/>
      <c r="I38" s="124"/>
      <c r="J38" s="124"/>
      <c r="K38" s="27"/>
      <c r="L38" s="3"/>
    </row>
    <row r="39" spans="1:12" ht="30" customHeight="1" x14ac:dyDescent="0.3">
      <c r="A39" s="1"/>
      <c r="B39" s="125"/>
      <c r="C39" s="125"/>
      <c r="D39" s="32"/>
      <c r="E39" s="31"/>
      <c r="F39" s="31"/>
      <c r="G39" s="126" t="s">
        <v>2</v>
      </c>
      <c r="H39" s="126"/>
      <c r="I39" s="126"/>
      <c r="J39" s="126"/>
      <c r="K39" s="27"/>
      <c r="L39" s="3"/>
    </row>
    <row r="40" spans="1:12" ht="30" customHeight="1" x14ac:dyDescent="0.3">
      <c r="A40" s="1"/>
      <c r="B40" s="32"/>
      <c r="C40" s="32"/>
      <c r="D40" s="32"/>
      <c r="E40" s="31"/>
      <c r="F40" s="31"/>
      <c r="G40" s="126"/>
      <c r="H40" s="126"/>
      <c r="I40" s="126"/>
      <c r="J40" s="126"/>
      <c r="K40" s="27"/>
      <c r="L40" s="3"/>
    </row>
    <row r="41" spans="1:12" ht="27.9" customHeight="1" x14ac:dyDescent="0.3">
      <c r="A41" s="1"/>
      <c r="B41" s="31"/>
      <c r="C41" s="31"/>
      <c r="D41" s="31"/>
      <c r="E41" s="31"/>
      <c r="F41" s="31"/>
      <c r="G41" s="119" t="s">
        <v>3</v>
      </c>
      <c r="H41" s="119"/>
      <c r="I41" s="119"/>
      <c r="J41" s="119"/>
      <c r="K41" s="27"/>
      <c r="L41" s="3"/>
    </row>
    <row r="42" spans="1:12" x14ac:dyDescent="0.3">
      <c r="A42" s="1"/>
      <c r="B42" s="33"/>
      <c r="C42" s="33"/>
      <c r="D42" s="33"/>
      <c r="E42" s="33"/>
      <c r="F42" s="33"/>
      <c r="G42" s="33"/>
      <c r="H42" s="33"/>
      <c r="I42" s="33"/>
      <c r="J42" s="33"/>
      <c r="K42" s="27"/>
      <c r="L42" s="3"/>
    </row>
    <row r="43" spans="1:12" x14ac:dyDescent="0.3">
      <c r="A43" s="1"/>
      <c r="B43" s="33"/>
      <c r="C43" s="33"/>
      <c r="D43" s="33"/>
      <c r="E43" s="33"/>
      <c r="F43" s="33"/>
      <c r="G43" s="33"/>
      <c r="H43" s="33"/>
      <c r="I43" s="32"/>
      <c r="J43" s="32"/>
      <c r="K43" s="1"/>
      <c r="L43" s="3"/>
    </row>
  </sheetData>
  <sheetProtection algorithmName="SHA-512" hashValue="jsDk7jk6eLMtPyyREvhI8XeOKBTtdmBCV/nO1hoW6n2YL7JBvo6CzQsqFtKfzLyOBN/aXvECwYnOg2DgMD1mnA==" saltValue="5Phsbz1FJ+gbK4sKSn58Kg==" spinCount="100000" sheet="1" formatCells="0" selectLockedCells="1"/>
  <mergeCells count="54">
    <mergeCell ref="H15:H16"/>
    <mergeCell ref="I15:I16"/>
    <mergeCell ref="J15:J16"/>
    <mergeCell ref="K15:K16"/>
    <mergeCell ref="F8:F9"/>
    <mergeCell ref="G8:G9"/>
    <mergeCell ref="H8:H9"/>
    <mergeCell ref="I8:I9"/>
    <mergeCell ref="J8:J9"/>
    <mergeCell ref="K8:K9"/>
    <mergeCell ref="G41:J41"/>
    <mergeCell ref="B36:G36"/>
    <mergeCell ref="I36:J36"/>
    <mergeCell ref="G38:J38"/>
    <mergeCell ref="B39:C39"/>
    <mergeCell ref="G39:J39"/>
    <mergeCell ref="G40:J40"/>
    <mergeCell ref="B35:G35"/>
    <mergeCell ref="I35:J35"/>
    <mergeCell ref="J23:K23"/>
    <mergeCell ref="B24:H24"/>
    <mergeCell ref="J24:K24"/>
    <mergeCell ref="B25:H25"/>
    <mergeCell ref="J25:K25"/>
    <mergeCell ref="J26:K26"/>
    <mergeCell ref="F27:K27"/>
    <mergeCell ref="J28:K28"/>
    <mergeCell ref="B30:K30"/>
    <mergeCell ref="B31:K31"/>
    <mergeCell ref="B33:J33"/>
    <mergeCell ref="B27:E27"/>
    <mergeCell ref="B28:E28"/>
    <mergeCell ref="B17:C17"/>
    <mergeCell ref="B18:C18"/>
    <mergeCell ref="B19:I19"/>
    <mergeCell ref="B21:K21"/>
    <mergeCell ref="B22:H22"/>
    <mergeCell ref="J22:K22"/>
    <mergeCell ref="B15:C16"/>
    <mergeCell ref="B2:K2"/>
    <mergeCell ref="B3:K3"/>
    <mergeCell ref="B4:K4"/>
    <mergeCell ref="B5:K5"/>
    <mergeCell ref="B6:E9"/>
    <mergeCell ref="F6:K7"/>
    <mergeCell ref="B10:E10"/>
    <mergeCell ref="B11:E11"/>
    <mergeCell ref="B12:E12"/>
    <mergeCell ref="B13:H13"/>
    <mergeCell ref="B14:K14"/>
    <mergeCell ref="D15:D16"/>
    <mergeCell ref="E15:E16"/>
    <mergeCell ref="F15:F16"/>
    <mergeCell ref="G15:G16"/>
  </mergeCells>
  <dataValidations count="2">
    <dataValidation type="decimal" allowBlank="1" showInputMessage="1" showErrorMessage="1" sqref="G17:G18 H10:H12" xr:uid="{00000000-0002-0000-0100-000000000000}">
      <formula1>0</formula1>
      <formula2>E10</formula2>
    </dataValidation>
    <dataValidation type="decimal" showInputMessage="1" showErrorMessage="1" sqref="F17:F18" xr:uid="{00000000-0002-0000-0100-000001000000}">
      <formula1>0</formula1>
      <formula2>1</formula2>
    </dataValidation>
  </dataValidations>
  <printOptions horizontalCentered="1"/>
  <pageMargins left="0.19685039370078741" right="0.19685039370078741" top="0.19685039370078741" bottom="0.19685039370078741" header="0" footer="0"/>
  <pageSetup paperSize="8" scale="78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Copertina</vt:lpstr>
      <vt:lpstr>offerta_L2_U</vt:lpstr>
      <vt:lpstr>offerta_L2_U!Area_stampa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EMANUELE.DIPAOLA</dc:creator>
  <cp:lastPrinted>2022-08-10T08:44:40Z</cp:lastPrinted>
  <dcterms:created xsi:type="dcterms:W3CDTF">2017-11-09T09:33:48Z</dcterms:created>
  <dcterms:modified xsi:type="dcterms:W3CDTF">2025-02-10T14:55:55Z</dcterms:modified>
</cp:coreProperties>
</file>